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Dept. Finance\"/>
    </mc:Choice>
  </mc:AlternateContent>
  <xr:revisionPtr revIDLastSave="0" documentId="13_ncr:1_{F1762B4E-F982-43CA-8F1C-C0634085CA5E}" xr6:coauthVersionLast="47" xr6:coauthVersionMax="47" xr10:uidLastSave="{00000000-0000-0000-0000-000000000000}"/>
  <bookViews>
    <workbookView xWindow="-90" yWindow="-90" windowWidth="19380" windowHeight="10260" firstSheet="15" activeTab="16" xr2:uid="{70A1AFDB-ADEF-405A-A9D5-AD7D0F0F3074}"/>
  </bookViews>
  <sheets>
    <sheet name="Abstract of ADPs KP 2020" sheetId="2" r:id="rId1"/>
    <sheet name="Abstract of ADPs KP 2021" sheetId="12" r:id="rId2"/>
    <sheet name="Sector Wise Dev. Exp 2020" sheetId="3" r:id="rId3"/>
    <sheet name="Sector Wise Dev Exp 2021" sheetId="13" r:id="rId4"/>
    <sheet name="Current Revenue Exp 2020" sheetId="20" r:id="rId5"/>
    <sheet name="Current Revenue Exp 2021" sheetId="14" r:id="rId6"/>
    <sheet name="Estimated Exp Summary 2020" sheetId="5" r:id="rId7"/>
    <sheet name="Estimated Exp Summary 2021" sheetId="15" r:id="rId8"/>
    <sheet name="Expenditure by Department 2020" sheetId="8" r:id="rId9"/>
    <sheet name="Expenditure by Department 2021" sheetId="16" r:id="rId10"/>
    <sheet name="Receipts by Department 2020" sheetId="9" r:id="rId11"/>
    <sheet name="Receipts by Department 2021" sheetId="17" r:id="rId12"/>
    <sheet name="General Revenue Receipts 2020" sheetId="6" r:id="rId13"/>
    <sheet name="General Revenue Receipts 2021" sheetId="18" r:id="rId14"/>
    <sheet name="No. of Bank Branches 2021" sheetId="11" r:id="rId15"/>
    <sheet name="Revenue by OSR &amp; Fed. 2020" sheetId="7" r:id="rId16"/>
    <sheet name="Revenue by OSR &amp; Fed. 2021" sheetId="19" r:id="rId17"/>
  </sheets>
  <externalReferences>
    <externalReference r:id="rId18"/>
  </externalReferences>
  <definedNames>
    <definedName name="_xlnm._FilterDatabase" localSheetId="8" hidden="1">'Expenditure by Department 2020'!$A$2:$E$76</definedName>
    <definedName name="_xlnm._FilterDatabase" localSheetId="15" hidden="1">'Revenue by OSR &amp; Fed. 2020'!$A$4:$C$4</definedName>
    <definedName name="_xlnm._FilterDatabase" localSheetId="16" hidden="1">'Revenue by OSR &amp; Fed. 2021'!$A$4:$C$4</definedName>
    <definedName name="_xlnm._FilterDatabase" localSheetId="2" hidden="1">'Sector Wise Dev. Exp 2020'!$A$1:$D$71</definedName>
    <definedName name="DATA3" localSheetId="5">[1]Sheet1!#REF!</definedName>
    <definedName name="DATA3" localSheetId="7">[1]Sheet1!#REF!</definedName>
    <definedName name="DATA3" localSheetId="13">[1]Sheet1!#REF!</definedName>
    <definedName name="DATA3" localSheetId="11">[1]Sheet1!#REF!</definedName>
    <definedName name="DATA3" localSheetId="16">[1]Sheet1!#REF!</definedName>
    <definedName name="DATA3">[1]Sheet1!#REF!</definedName>
    <definedName name="_xlnm.Print_Area" localSheetId="10">'Receipts by Department 2020'!$A$1:$C$32</definedName>
    <definedName name="_xlnm.Print_Area" localSheetId="11">'Receipts by Department 2021'!$A$1:$C$34</definedName>
    <definedName name="_xlnm.Print_Titles" localSheetId="8">'Expenditure by Department 2020'!$1:$2</definedName>
    <definedName name="_xlnm.Print_Titles" localSheetId="10">'Receipts by Department 2020'!$1:$1</definedName>
    <definedName name="_xlnm.Print_Titles" localSheetId="11">'Receipts by Department 2021'!$1:$1</definedName>
    <definedName name="_xlnm.Print_Titles" localSheetId="15">'Revenue by OSR &amp; Fed. 2020'!$1:$1</definedName>
    <definedName name="_xlnm.Print_Titles" localSheetId="16">'Revenue by OSR &amp; Fed. 2021'!$1:$1</definedName>
    <definedName name="_xlnm.Print_Titles" localSheetId="2">'Sector Wise Dev. Exp 2020'!$1:$1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0" l="1"/>
  <c r="B19" i="20"/>
  <c r="C12" i="20"/>
  <c r="C20" i="20" s="1"/>
  <c r="B12" i="20"/>
  <c r="B20" i="20" s="1"/>
  <c r="C60" i="19" l="1"/>
  <c r="B60" i="19"/>
  <c r="C56" i="19"/>
  <c r="B56" i="19"/>
  <c r="B52" i="19" s="1"/>
  <c r="C52" i="19"/>
  <c r="B45" i="19"/>
  <c r="B37" i="19" s="1"/>
  <c r="B27" i="19" s="1"/>
  <c r="C37" i="19"/>
  <c r="C29" i="19"/>
  <c r="B29" i="19"/>
  <c r="C20" i="19"/>
  <c r="B20" i="19"/>
  <c r="C14" i="19"/>
  <c r="B14" i="19"/>
  <c r="C5" i="19"/>
  <c r="C3" i="19" s="1"/>
  <c r="B5" i="19"/>
  <c r="B3" i="19" s="1"/>
  <c r="C14" i="18"/>
  <c r="B14" i="18"/>
  <c r="C7" i="18"/>
  <c r="B7" i="18"/>
  <c r="C2" i="18"/>
  <c r="B2" i="18"/>
  <c r="B18" i="18" s="1"/>
  <c r="C33" i="17"/>
  <c r="C29" i="17"/>
  <c r="E79" i="16"/>
  <c r="D79" i="16"/>
  <c r="C79" i="16"/>
  <c r="E45" i="16"/>
  <c r="E80" i="16" s="1"/>
  <c r="D45" i="16"/>
  <c r="D80" i="16" s="1"/>
  <c r="C45" i="16"/>
  <c r="C80" i="16" s="1"/>
  <c r="C22" i="15"/>
  <c r="B22" i="15"/>
  <c r="C15" i="15"/>
  <c r="B15" i="15"/>
  <c r="C2" i="15"/>
  <c r="B2" i="15"/>
  <c r="C19" i="14"/>
  <c r="B19" i="14"/>
  <c r="C12" i="14"/>
  <c r="B12" i="14"/>
  <c r="D72" i="13"/>
  <c r="C72" i="13"/>
  <c r="D36" i="13"/>
  <c r="D73" i="13" s="1"/>
  <c r="C36" i="13"/>
  <c r="C73" i="13" s="1"/>
  <c r="C12" i="12"/>
  <c r="C14" i="12" s="1"/>
  <c r="C27" i="19" l="1"/>
  <c r="C30" i="15"/>
  <c r="C71" i="19"/>
  <c r="B71" i="19"/>
  <c r="C18" i="18"/>
  <c r="B20" i="14"/>
  <c r="B30" i="15"/>
  <c r="C34" i="17"/>
  <c r="C20" i="14"/>
  <c r="C32" i="11"/>
  <c r="C29" i="9"/>
  <c r="C32" i="9" s="1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44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3" i="8"/>
  <c r="C2" i="6"/>
  <c r="B2" i="6"/>
  <c r="D75" i="8"/>
  <c r="C75" i="8"/>
  <c r="D43" i="8"/>
  <c r="C43" i="8"/>
  <c r="C60" i="7"/>
  <c r="B60" i="7"/>
  <c r="C56" i="7"/>
  <c r="B56" i="7"/>
  <c r="C37" i="7"/>
  <c r="B37" i="7"/>
  <c r="C31" i="7"/>
  <c r="C29" i="7" s="1"/>
  <c r="C27" i="7" s="1"/>
  <c r="B31" i="7"/>
  <c r="B29" i="7" s="1"/>
  <c r="C20" i="7"/>
  <c r="B20" i="7"/>
  <c r="C14" i="7"/>
  <c r="B14" i="7"/>
  <c r="C5" i="7"/>
  <c r="B5" i="7"/>
  <c r="C14" i="6"/>
  <c r="B14" i="6"/>
  <c r="C7" i="6"/>
  <c r="B7" i="6"/>
  <c r="C22" i="5"/>
  <c r="B22" i="5"/>
  <c r="C15" i="5"/>
  <c r="B15" i="5"/>
  <c r="B2" i="5"/>
  <c r="C76" i="8" l="1"/>
  <c r="D76" i="8"/>
  <c r="C52" i="7"/>
  <c r="B30" i="5"/>
  <c r="E75" i="8"/>
  <c r="E43" i="8"/>
  <c r="C3" i="7"/>
  <c r="C18" i="6"/>
  <c r="B18" i="6"/>
  <c r="B27" i="7"/>
  <c r="B3" i="7"/>
  <c r="B52" i="7"/>
  <c r="C73" i="7"/>
  <c r="C2" i="5"/>
  <c r="B73" i="7" l="1"/>
  <c r="C30" i="5"/>
  <c r="E76" i="8"/>
  <c r="D71" i="3"/>
  <c r="C71" i="3"/>
  <c r="D36" i="3"/>
  <c r="C36" i="3"/>
  <c r="C12" i="2"/>
  <c r="C14" i="2" l="1"/>
  <c r="C72" i="3"/>
  <c r="D72" i="3"/>
</calcChain>
</file>

<file path=xl/sharedStrings.xml><?xml version="1.0" encoding="utf-8"?>
<sst xmlns="http://schemas.openxmlformats.org/spreadsheetml/2006/main" count="994" uniqueCount="288">
  <si>
    <t>DEMAND NO.</t>
  </si>
  <si>
    <t>MAJOR HEADS</t>
  </si>
  <si>
    <t>BUDGET
ESTIMATES
2020-21</t>
  </si>
  <si>
    <t>DEVELOPMENT</t>
  </si>
  <si>
    <t>RURAL AND URBAN
DEVELOPMENT</t>
  </si>
  <si>
    <t xml:space="preserve">PUBLIC HEALTH 
ENGINEERING </t>
  </si>
  <si>
    <t xml:space="preserve">EDUCATION AND TRAINING </t>
  </si>
  <si>
    <t xml:space="preserve">HEALTH SERVICES   </t>
  </si>
  <si>
    <t xml:space="preserve">CONSTRUCTION OF
 IRRIGATION  </t>
  </si>
  <si>
    <t xml:space="preserve">CONSTRUCTION OF ROADS, HIGHWAYS AND BRIDGES </t>
  </si>
  <si>
    <t xml:space="preserve">SPECIAL PROGRAMME  </t>
  </si>
  <si>
    <t>DISTRICT PROGRAMME</t>
  </si>
  <si>
    <t>NEWLY MERGED AREAS</t>
  </si>
  <si>
    <t>TOTAL</t>
  </si>
  <si>
    <t>FOREIGN AIDED PROJECTS</t>
  </si>
  <si>
    <t>GRAND TOTAL</t>
  </si>
  <si>
    <t>1 Settled</t>
  </si>
  <si>
    <t>AGRICULTURE</t>
  </si>
  <si>
    <t>AUQAF, HAJJ, RELIGIOUS &amp; MINORITY AFFAIRS</t>
  </si>
  <si>
    <t>BOARD OF REVENUE</t>
  </si>
  <si>
    <t>DISTRICTS ADP</t>
  </si>
  <si>
    <t>DRINKING WATER &amp; SANITATION</t>
  </si>
  <si>
    <t>ELEMENTARY AND SECONDARY EDUCATION</t>
  </si>
  <si>
    <t>ENERGY AND POWER</t>
  </si>
  <si>
    <t>ENVIRONMENT</t>
  </si>
  <si>
    <t>Establishment &amp; Administration</t>
  </si>
  <si>
    <t>EXCISE TAXATION &amp; NORCOTICS CONTROL</t>
  </si>
  <si>
    <t>FINANCE</t>
  </si>
  <si>
    <t>FOOD</t>
  </si>
  <si>
    <t>FORESTRY</t>
  </si>
  <si>
    <t>HEALTH</t>
  </si>
  <si>
    <t>HIGHER EDUCATION</t>
  </si>
  <si>
    <t>HOME</t>
  </si>
  <si>
    <t>HOUSING</t>
  </si>
  <si>
    <t>INDUSTRIES</t>
  </si>
  <si>
    <t>INFORMATION</t>
  </si>
  <si>
    <t>LABOUR</t>
  </si>
  <si>
    <t>LAW&amp; JUSTICE</t>
  </si>
  <si>
    <t>LOCAL GOVERNMENT</t>
  </si>
  <si>
    <t>MINES AND MINERALS</t>
  </si>
  <si>
    <t>MULTI SECTORAL DEVELOPMENT</t>
  </si>
  <si>
    <t>POPULATION WELFARE</t>
  </si>
  <si>
    <t>PRO-POOR SPECIAL INITIATIVES</t>
  </si>
  <si>
    <t>RELIEF &amp; REHABILITATION</t>
  </si>
  <si>
    <t>ROADS</t>
  </si>
  <si>
    <t>SOCIAL WELFARE</t>
  </si>
  <si>
    <t>SPORTS TOURISM ARCHEOLOGY</t>
  </si>
  <si>
    <t>ST&amp;IT</t>
  </si>
  <si>
    <t>TRANSPORT</t>
  </si>
  <si>
    <t>URBAN DEVELOPMENT</t>
  </si>
  <si>
    <t>WATER</t>
  </si>
  <si>
    <t>2 NMAs</t>
  </si>
  <si>
    <t>FATA DEVELOPMENT AUTHORITY</t>
  </si>
  <si>
    <t>TRIBAL DECADE STRATEGY</t>
  </si>
  <si>
    <t>Grand Total</t>
  </si>
  <si>
    <t>Budget Estimates 
2020-21</t>
  </si>
  <si>
    <t>Progressive 
Expenditure</t>
  </si>
  <si>
    <t>Area</t>
  </si>
  <si>
    <t>Sector Description</t>
  </si>
  <si>
    <t>1 Settled Total</t>
  </si>
  <si>
    <t>2 NMAs Total</t>
  </si>
  <si>
    <t>Head</t>
  </si>
  <si>
    <t xml:space="preserve"> Budget Estimates</t>
  </si>
  <si>
    <t xml:space="preserve"> Actuals</t>
  </si>
  <si>
    <t>Total Receipts</t>
  </si>
  <si>
    <t>Federal Transfers</t>
  </si>
  <si>
    <t>1 % for War on Terror</t>
  </si>
  <si>
    <t>Straight Transfers</t>
  </si>
  <si>
    <t>Profit from Hydro Electricity (NHP)</t>
  </si>
  <si>
    <t>Net Hydel Profit</t>
  </si>
  <si>
    <t>Arrears of Net Hydel</t>
  </si>
  <si>
    <t>Net Hydel Profit (Previous arrears )</t>
  </si>
  <si>
    <t>Arrears of Net Hydel (M.O.U)</t>
  </si>
  <si>
    <t>NHP as per AGN Kazi formula,(KCM)</t>
  </si>
  <si>
    <t>Provincial Own Receipts</t>
  </si>
  <si>
    <t>Provincial Tax Receipts*</t>
  </si>
  <si>
    <t>Provincial Non-Tax Receipts</t>
  </si>
  <si>
    <t>Foreign Project Assistance</t>
  </si>
  <si>
    <t>Total Expenditure</t>
  </si>
  <si>
    <t>Current Revenue Expenditure</t>
  </si>
  <si>
    <t>Salary ( Provincial )</t>
  </si>
  <si>
    <t>Salary ( District)</t>
  </si>
  <si>
    <t>Pension</t>
  </si>
  <si>
    <t>Subsidy</t>
  </si>
  <si>
    <t>Investment &amp; Committed Contribution</t>
  </si>
  <si>
    <t>Interest Payments</t>
  </si>
  <si>
    <t>Local Councils</t>
  </si>
  <si>
    <t>O&amp;M and Contingency</t>
  </si>
  <si>
    <t>District Non-Salary</t>
  </si>
  <si>
    <t>Capital Expenditure</t>
  </si>
  <si>
    <t>Current Revenue Expenditure (NMAs)</t>
  </si>
  <si>
    <t xml:space="preserve">Salary </t>
  </si>
  <si>
    <t>Non-Salary</t>
  </si>
  <si>
    <t>Non-Salary ( District)</t>
  </si>
  <si>
    <t>Development Expenditure</t>
  </si>
  <si>
    <t>ADP ( Provincial )</t>
  </si>
  <si>
    <t>ADP ( Districts )</t>
  </si>
  <si>
    <t>Development Grants (PSDP Federal)</t>
  </si>
  <si>
    <t>ADP (NMAs)</t>
  </si>
  <si>
    <t>AIP (NMAs)</t>
  </si>
  <si>
    <t>Total</t>
  </si>
  <si>
    <t>Grants for Current Budget 
Newly Merged Areas</t>
  </si>
  <si>
    <t>Total Federal Transfers</t>
  </si>
  <si>
    <t>Federal Tax Assignment</t>
  </si>
  <si>
    <t>Sales Tax*</t>
  </si>
  <si>
    <t>Taxes on Income</t>
  </si>
  <si>
    <t>Custom Duties</t>
  </si>
  <si>
    <t>Federal Excise</t>
  </si>
  <si>
    <t>Capital Value Tax (CVT)</t>
  </si>
  <si>
    <t>1% of Divisible Pool for War on Terror</t>
  </si>
  <si>
    <t>Royalty on Crude Oil</t>
  </si>
  <si>
    <t>Royalty on Natural Gas</t>
  </si>
  <si>
    <t>Gas Development Surcharge</t>
  </si>
  <si>
    <t>Excise Duty on Natural Gas</t>
  </si>
  <si>
    <t>NHP</t>
  </si>
  <si>
    <t>Net Profit from Hydel Power Generation</t>
  </si>
  <si>
    <t>Arrears of Net Hydel Profit (MoU+2017-18)</t>
  </si>
  <si>
    <t>Total Provincial Taxes</t>
  </si>
  <si>
    <t>Total Direct Taxes</t>
  </si>
  <si>
    <t>Land Revenue</t>
  </si>
  <si>
    <t>Urban Immovable Property Tax (UIPT)</t>
  </si>
  <si>
    <t>Urban CVT Provincial</t>
  </si>
  <si>
    <t>Tax on Profession, Trades &amp; Callings</t>
  </si>
  <si>
    <t>Tax on Transfer of Property (Reg.)</t>
  </si>
  <si>
    <t>Tax from Agriculture Income/Land</t>
  </si>
  <si>
    <t>Total Indirect Taxes</t>
  </si>
  <si>
    <t>GST on Services (KPRA)</t>
  </si>
  <si>
    <t>Motor Vehicle Tax + R. Permit + Fitness</t>
  </si>
  <si>
    <t>Stamp Duty</t>
  </si>
  <si>
    <t>Infrastructure Development Cess</t>
  </si>
  <si>
    <t xml:space="preserve">Electricity duty / fee </t>
  </si>
  <si>
    <t>Provincial Excise</t>
  </si>
  <si>
    <t>Entertainment Tax</t>
  </si>
  <si>
    <t>Hotel Tax / Real Estate Dealers / Electronic Media / Others</t>
  </si>
  <si>
    <t>Tobacco Development Cess</t>
  </si>
  <si>
    <t>Less Local Council Share (-) *</t>
  </si>
  <si>
    <t>Total Non-Tax Receipts</t>
  </si>
  <si>
    <t>Income from Property &amp; Enterprises and Own Hydel Generation</t>
  </si>
  <si>
    <t>Civil Administration</t>
  </si>
  <si>
    <t>Law and Order</t>
  </si>
  <si>
    <t>General Administration</t>
  </si>
  <si>
    <t>Community Services</t>
  </si>
  <si>
    <t>Building, Communication &amp; PBMC.</t>
  </si>
  <si>
    <t>Public Health (water charges)</t>
  </si>
  <si>
    <t xml:space="preserve">Local Government </t>
  </si>
  <si>
    <t>KPHA**</t>
  </si>
  <si>
    <t>Social Services*</t>
  </si>
  <si>
    <t>Economic Services*</t>
  </si>
  <si>
    <t>Miscellaneous</t>
  </si>
  <si>
    <t>Grand Total (Tax + Non Tax)</t>
  </si>
  <si>
    <t>Department</t>
  </si>
  <si>
    <t>Budget Estimates 2020-21</t>
  </si>
  <si>
    <t>Current</t>
  </si>
  <si>
    <t>Development</t>
  </si>
  <si>
    <t>Settled</t>
  </si>
  <si>
    <t>AGRICULTURE, LIVESTOCK &amp; DAIRY DEVELOPMENT DEPARTMENT</t>
  </si>
  <si>
    <t>AUQAF,  RELIGIOUS, MINORITY &amp;  HAJJ DEPARTMENT</t>
  </si>
  <si>
    <t>COMMUNICATION AND WORKS DEPARTMENT</t>
  </si>
  <si>
    <t>ELEMENTARY AND SECONDARY EDUCATION DEPARTMENT</t>
  </si>
  <si>
    <t>ENERGY AND POWER DEPARTMENT</t>
  </si>
  <si>
    <t>ENVIRONMENT AND FORESTRY DEPARTMENT</t>
  </si>
  <si>
    <t>ESTABLISHMENT &amp; ADMINISTRATION DEPARTMENT</t>
  </si>
  <si>
    <t>EXCISE AND TAXATION  DEPARTMENT</t>
  </si>
  <si>
    <t>FINANCE DEPARTMENT</t>
  </si>
  <si>
    <t>FOOD DEPARTMENT</t>
  </si>
  <si>
    <t>HEALTH DEPARTMENT</t>
  </si>
  <si>
    <t>HIGHER EDUCATION, ARCHIVES &amp; LIBRARIES DEPARTMENT</t>
  </si>
  <si>
    <t>HOME &amp; TRIBAL AFFAIRS DEPARTMENT</t>
  </si>
  <si>
    <t>HOUSING DEPARTMENT</t>
  </si>
  <si>
    <t>INDUSTRIES, COMMERCE &amp; TECHNICAL EDUCATION DEPARTMENT</t>
  </si>
  <si>
    <t>INFORMATION &amp; PUBLIC RELATIONS DEPARTMENT</t>
  </si>
  <si>
    <t>INTER PROVINCIAL COORDINATION DEPARTMENT</t>
  </si>
  <si>
    <t>IRRIGATION DEPARTMENT</t>
  </si>
  <si>
    <t>LABOUR DEPARTMENT</t>
  </si>
  <si>
    <t>LAW &amp; PARLIAMENTARY AFFAIRS DEPARTMENT</t>
  </si>
  <si>
    <t>LOCAL GOVERNMENT DEPARTMENT</t>
  </si>
  <si>
    <t>MINES &amp; MINERAL DEVELOPMENT DEPARTMENT</t>
  </si>
  <si>
    <t>PLANNING &amp; DEVELOPMENT DEPARTMENT</t>
  </si>
  <si>
    <t>POPULATION WELFARE DEPARTMENT</t>
  </si>
  <si>
    <t>PROVINCIAL ASSEMBLY</t>
  </si>
  <si>
    <t>PUBLIC HEALTH ENGINEERING DEPARTMENT</t>
  </si>
  <si>
    <t>RELIEF REHABILITATION AND SETTLEMENT DEPARTMENT</t>
  </si>
  <si>
    <t>REVENUE &amp; ESTATE DEPARTMENT</t>
  </si>
  <si>
    <t>SCIENCE TECHNOLOGY &amp; INFORMATION TECHNOLOGY DEPARTMENT</t>
  </si>
  <si>
    <t>SPORTS, CULTURE,  TOURISM &amp; MUSEUMS DEPARTMENT</t>
  </si>
  <si>
    <t>TRANSPORT &amp; MASS TRANSIT DEPARTMENT</t>
  </si>
  <si>
    <t>ZAKAT, USHER, SOCIAL WELFARE,  SPECIAL EDUCATION &amp; WOMEN EMPOWERMENT DEPARTMENT</t>
  </si>
  <si>
    <t>DISTRICT ADP</t>
  </si>
  <si>
    <t>PENSION</t>
  </si>
  <si>
    <t>GOVT INVESTMENT &amp; COMMITTED CONTRIBUTION</t>
  </si>
  <si>
    <t>LOANS AND ADVANCES</t>
  </si>
  <si>
    <t>COVID-19 CONTINGENCY</t>
  </si>
  <si>
    <t>DEBT SERVICING (LOAN FROM FEDERAL GOVT.</t>
  </si>
  <si>
    <t>INTEREST PAYMENT</t>
  </si>
  <si>
    <t>GRANT TO LOCAL COUNCILS</t>
  </si>
  <si>
    <t>Settled Total</t>
  </si>
  <si>
    <t>NMAs</t>
  </si>
  <si>
    <t>NMAs Total</t>
  </si>
  <si>
    <t>Rs. In Million</t>
  </si>
  <si>
    <t>S.No</t>
  </si>
  <si>
    <t>DEPARTMENT NAME</t>
  </si>
  <si>
    <t>Budget Estimates
2020-21</t>
  </si>
  <si>
    <t>A</t>
  </si>
  <si>
    <t>FEDERAL TRANSFERS</t>
  </si>
  <si>
    <t>B</t>
  </si>
  <si>
    <t>NET HYDLE PROFIT</t>
  </si>
  <si>
    <t>C</t>
  </si>
  <si>
    <t>GRANTS FOR NEWLY MERGED AREAS</t>
  </si>
  <si>
    <t>D</t>
  </si>
  <si>
    <t>PROVINCIAL OWN RECEIPTS</t>
  </si>
  <si>
    <t>GENERAL ADMINISTRATION</t>
  </si>
  <si>
    <t>EXCISE AND TAXATION DEPARTMENT</t>
  </si>
  <si>
    <t>HOME DEPARTMENT</t>
  </si>
  <si>
    <t>LAW DEPARTMENT</t>
  </si>
  <si>
    <t>HIGHER EDUCATION DEPARTMENT</t>
  </si>
  <si>
    <t>COMMUNICATION &amp; WORKS DEPARTMENT</t>
  </si>
  <si>
    <t>AGRICULTURE DEPARTMENT</t>
  </si>
  <si>
    <t>ENVIRONMENT DEPARTMENT</t>
  </si>
  <si>
    <t>INDUSTRIES, COMMERCE &amp; TECHNICAL EDUCATION DEPTT.</t>
  </si>
  <si>
    <t>MINERAL DEVELOPMENT DEPARTMENT</t>
  </si>
  <si>
    <t>INFORMATION DEPARTMENT</t>
  </si>
  <si>
    <t>SPORTS, TOURISM AND MUSEUMS DEPARTMENT</t>
  </si>
  <si>
    <t>ENERGY &amp; POWER DEPARTMENT</t>
  </si>
  <si>
    <t>TRANSPORT DEPARTMENT</t>
  </si>
  <si>
    <t>ELEMENTARY &amp; SECONDARY DEPARTMENT</t>
  </si>
  <si>
    <t>Total D</t>
  </si>
  <si>
    <t>F</t>
  </si>
  <si>
    <t>RECOVERY OF INVESTMENT/ LOANS &amp; ADVANCES/HDF</t>
  </si>
  <si>
    <t>G</t>
  </si>
  <si>
    <t>GRANTS FROM THE FOREIGN GOVTS.</t>
  </si>
  <si>
    <t>Grand Total (A to H)</t>
  </si>
  <si>
    <t>District</t>
  </si>
  <si>
    <t xml:space="preserve">No. of 
Branches </t>
  </si>
  <si>
    <t xml:space="preserve">Abbottabad </t>
  </si>
  <si>
    <t>Bajaur</t>
  </si>
  <si>
    <t>Bannu</t>
  </si>
  <si>
    <t>Battagram</t>
  </si>
  <si>
    <t>Buner</t>
  </si>
  <si>
    <t>Charsadda</t>
  </si>
  <si>
    <t>Chitral</t>
  </si>
  <si>
    <t>DI Khan</t>
  </si>
  <si>
    <t>Hangu</t>
  </si>
  <si>
    <t>Haripur</t>
  </si>
  <si>
    <t>Karak</t>
  </si>
  <si>
    <t>Khyber Agency</t>
  </si>
  <si>
    <t>Kohat</t>
  </si>
  <si>
    <t>Kohistan</t>
  </si>
  <si>
    <t>Laki Marwat</t>
  </si>
  <si>
    <t>Lower Dir</t>
  </si>
  <si>
    <t xml:space="preserve">Malakand </t>
  </si>
  <si>
    <t>Mansehra</t>
  </si>
  <si>
    <t>Mardan</t>
  </si>
  <si>
    <t>Miransha</t>
  </si>
  <si>
    <t>North Waziristan</t>
  </si>
  <si>
    <t>Nowshera</t>
  </si>
  <si>
    <t>Parachinar</t>
  </si>
  <si>
    <t>Peshawar</t>
  </si>
  <si>
    <t>Shangla</t>
  </si>
  <si>
    <t>South Waziristan</t>
  </si>
  <si>
    <t>Swabi</t>
  </si>
  <si>
    <t>Swat</t>
  </si>
  <si>
    <t>Tank</t>
  </si>
  <si>
    <t>Upper Dir</t>
  </si>
  <si>
    <t>Provincial Tax Revenue  2020</t>
  </si>
  <si>
    <t xml:space="preserve">Provincial Non Tax Revenue 2020 </t>
  </si>
  <si>
    <t>BUDGET
ESTIMATES
2021</t>
  </si>
  <si>
    <t>Sect Desc</t>
  </si>
  <si>
    <t>BE 2021-22</t>
  </si>
  <si>
    <t>Progressive 
Expenditure
31.01.2022</t>
  </si>
  <si>
    <t>Public Private Partnership</t>
  </si>
  <si>
    <t>3% NFC Other Provinces Share Unfunded</t>
  </si>
  <si>
    <t>SPORTS TOURISM ARCHAEOLOGY CULTURE AND YOUTH AFFAIR</t>
  </si>
  <si>
    <t xml:space="preserve"> Budget Estimates
2021</t>
  </si>
  <si>
    <t xml:space="preserve"> Actuals
31.01.2022</t>
  </si>
  <si>
    <t>Total Settled</t>
  </si>
  <si>
    <t>Total NMAs</t>
  </si>
  <si>
    <t>Grant Total (Settled + NMAs)</t>
  </si>
  <si>
    <t xml:space="preserve"> Actuals
7 Months</t>
  </si>
  <si>
    <t>Budget Estimates 2021</t>
  </si>
  <si>
    <t>PRO-POOR INITIATIVES FOR FOOD SUPPORT</t>
  </si>
  <si>
    <t>VIABILITY GAP FUND</t>
  </si>
  <si>
    <t>Budget Estimates
2021</t>
  </si>
  <si>
    <t>E</t>
  </si>
  <si>
    <t>REPAYMENT OF WAYS &amp; MEANS ADVANCE - FEDERAL</t>
  </si>
  <si>
    <t>H</t>
  </si>
  <si>
    <t xml:space="preserve">PSDP </t>
  </si>
  <si>
    <t>Provincial Tax Revenue  2021</t>
  </si>
  <si>
    <t>Provincial Non Tax Revenue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</si>
</sst>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#,##0.0"/>
    <numFmt numFmtId="166" formatCode="0.0"/>
    <numFmt numFmtId="167" formatCode="_(* #,##0.00_);_(* \(#,##0.00\);_(* &quot;-&quot;??_);_(@_)"/>
    <numFmt numFmtId="168" formatCode="_-* #,##0.000_-;\-* #,##0.000_-;_-* &quot;-&quot;??_-;_-@_-"/>
    <numFmt numFmtId="169" formatCode="_(* #,##0.00_);_(* \(#,##0.00\);_(* &quot;-&quot;_);_(@_)"/>
    <numFmt numFmtId="170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name val="Calibri Bold Italic"/>
      <family val="2"/>
    </font>
    <font>
      <sz val="11"/>
      <name val="Calibri Bold Italic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 Bold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1" fillId="0" borderId="0"/>
    <xf numFmtId="164" fontId="3" fillId="0" borderId="0" applyFont="0" applyFill="0" applyBorder="0" applyAlignment="0" applyProtection="0"/>
    <xf numFmtId="0" fontId="3" fillId="0" borderId="0"/>
  </cellStyleXfs>
  <cellXfs count="221">
    <xf numFmtId="0" fontId="0" fillId="0" borderId="0" xfId="0"/>
    <xf numFmtId="0" fontId="0" fillId="0" borderId="5" xfId="0" applyBorder="1" applyAlignment="1">
      <alignment vertical="top"/>
    </xf>
    <xf numFmtId="0" fontId="2" fillId="2" borderId="5" xfId="0" applyFont="1" applyFill="1" applyBorder="1" applyAlignment="1">
      <alignment vertical="top"/>
    </xf>
    <xf numFmtId="43" fontId="0" fillId="0" borderId="0" xfId="1" applyNumberFormat="1" applyFont="1"/>
    <xf numFmtId="43" fontId="0" fillId="0" borderId="5" xfId="1" applyNumberFormat="1" applyFont="1" applyBorder="1" applyAlignment="1">
      <alignment vertical="top"/>
    </xf>
    <xf numFmtId="43" fontId="2" fillId="2" borderId="5" xfId="1" applyNumberFormat="1" applyFont="1" applyFill="1" applyBorder="1" applyAlignment="1">
      <alignment vertical="top"/>
    </xf>
    <xf numFmtId="0" fontId="8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 indent="1"/>
    </xf>
    <xf numFmtId="0" fontId="8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left" vertical="center" indent="1"/>
    </xf>
    <xf numFmtId="0" fontId="8" fillId="4" borderId="0" xfId="2" applyFont="1" applyFill="1" applyAlignment="1">
      <alignment vertical="center"/>
    </xf>
    <xf numFmtId="0" fontId="8" fillId="0" borderId="0" xfId="2" applyFont="1" applyAlignment="1">
      <alignment horizontal="center" vertical="center"/>
    </xf>
    <xf numFmtId="167" fontId="4" fillId="0" borderId="0" xfId="8" applyFont="1" applyAlignment="1">
      <alignment vertical="center"/>
    </xf>
    <xf numFmtId="167" fontId="8" fillId="0" borderId="0" xfId="8" applyFont="1" applyAlignment="1">
      <alignment vertical="center"/>
    </xf>
    <xf numFmtId="0" fontId="15" fillId="0" borderId="0" xfId="2" applyFont="1"/>
    <xf numFmtId="0" fontId="17" fillId="0" borderId="0" xfId="2" applyFont="1" applyAlignment="1">
      <alignment vertical="center" wrapText="1"/>
    </xf>
    <xf numFmtId="164" fontId="16" fillId="0" borderId="0" xfId="3" applyFont="1" applyFill="1" applyBorder="1" applyAlignment="1">
      <alignment vertical="center"/>
    </xf>
    <xf numFmtId="0" fontId="15" fillId="0" borderId="0" xfId="2" applyFont="1" applyAlignment="1">
      <alignment vertical="center" wrapText="1"/>
    </xf>
    <xf numFmtId="169" fontId="1" fillId="0" borderId="0" xfId="3" applyNumberFormat="1" applyFont="1"/>
    <xf numFmtId="0" fontId="7" fillId="0" borderId="0" xfId="4" applyFont="1"/>
    <xf numFmtId="0" fontId="18" fillId="0" borderId="5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19" fillId="0" borderId="5" xfId="4" applyFont="1" applyBorder="1" applyAlignment="1">
      <alignment horizontal="left" vertical="center"/>
    </xf>
    <xf numFmtId="4" fontId="19" fillId="0" borderId="5" xfId="4" applyNumberFormat="1" applyFont="1" applyBorder="1" applyAlignment="1">
      <alignment horizontal="center" vertical="center"/>
    </xf>
    <xf numFmtId="167" fontId="7" fillId="0" borderId="0" xfId="4" applyNumberFormat="1" applyFont="1" applyAlignment="1">
      <alignment vertical="center"/>
    </xf>
    <xf numFmtId="0" fontId="6" fillId="0" borderId="5" xfId="4" applyFont="1" applyBorder="1" applyAlignment="1">
      <alignment horizontal="center" vertical="center"/>
    </xf>
    <xf numFmtId="4" fontId="6" fillId="0" borderId="5" xfId="4" applyNumberFormat="1" applyFont="1" applyBorder="1" applyAlignment="1">
      <alignment horizontal="center" vertical="center"/>
    </xf>
    <xf numFmtId="0" fontId="7" fillId="0" borderId="0" xfId="4" applyFont="1" applyAlignment="1">
      <alignment horizontal="left"/>
    </xf>
    <xf numFmtId="0" fontId="18" fillId="0" borderId="5" xfId="4" applyFont="1" applyBorder="1" applyAlignment="1">
      <alignment horizontal="left" vertical="center"/>
    </xf>
    <xf numFmtId="4" fontId="18" fillId="0" borderId="5" xfId="4" applyNumberFormat="1" applyFont="1" applyBorder="1" applyAlignment="1">
      <alignment horizontal="center" vertical="center"/>
    </xf>
    <xf numFmtId="0" fontId="20" fillId="3" borderId="5" xfId="4" applyFont="1" applyFill="1" applyBorder="1" applyAlignment="1">
      <alignment horizontal="center" vertical="center"/>
    </xf>
    <xf numFmtId="165" fontId="20" fillId="3" borderId="5" xfId="4" applyNumberFormat="1" applyFont="1" applyFill="1" applyBorder="1" applyAlignment="1">
      <alignment horizontal="center" vertical="center"/>
    </xf>
    <xf numFmtId="9" fontId="18" fillId="0" borderId="0" xfId="5" applyFont="1" applyFill="1" applyBorder="1" applyAlignment="1">
      <alignment horizontal="left" vertical="center"/>
    </xf>
    <xf numFmtId="165" fontId="7" fillId="0" borderId="0" xfId="4" applyNumberFormat="1" applyFont="1"/>
    <xf numFmtId="166" fontId="7" fillId="0" borderId="0" xfId="4" applyNumberFormat="1" applyFont="1"/>
    <xf numFmtId="43" fontId="6" fillId="0" borderId="5" xfId="1" applyNumberFormat="1" applyFont="1" applyFill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vertical="center"/>
    </xf>
    <xf numFmtId="0" fontId="16" fillId="0" borderId="5" xfId="2" applyFont="1" applyBorder="1" applyAlignment="1">
      <alignment vertical="center"/>
    </xf>
    <xf numFmtId="0" fontId="16" fillId="0" borderId="4" xfId="2" quotePrefix="1" applyFont="1" applyBorder="1" applyAlignment="1">
      <alignment horizontal="center" vertical="center"/>
    </xf>
    <xf numFmtId="0" fontId="16" fillId="0" borderId="6" xfId="2" applyFont="1" applyBorder="1" applyAlignment="1">
      <alignment vertical="center"/>
    </xf>
    <xf numFmtId="169" fontId="16" fillId="0" borderId="11" xfId="3" applyNumberFormat="1" applyFont="1" applyBorder="1" applyAlignment="1">
      <alignment vertical="center"/>
    </xf>
    <xf numFmtId="169" fontId="16" fillId="0" borderId="12" xfId="3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43" fontId="0" fillId="0" borderId="5" xfId="1" applyNumberFormat="1" applyFont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167" fontId="10" fillId="0" borderId="11" xfId="8" applyFont="1" applyFill="1" applyBorder="1" applyAlignment="1">
      <alignment horizontal="center" vertical="center" wrapText="1"/>
    </xf>
    <xf numFmtId="167" fontId="11" fillId="0" borderId="11" xfId="8" applyFont="1" applyFill="1" applyBorder="1" applyAlignment="1">
      <alignment vertical="center"/>
    </xf>
    <xf numFmtId="0" fontId="12" fillId="0" borderId="5" xfId="2" applyFont="1" applyBorder="1" applyAlignment="1">
      <alignment horizontal="left" vertical="center" indent="1"/>
    </xf>
    <xf numFmtId="167" fontId="12" fillId="0" borderId="11" xfId="8" applyFont="1" applyFill="1" applyBorder="1" applyAlignment="1">
      <alignment vertical="center"/>
    </xf>
    <xf numFmtId="167" fontId="13" fillId="0" borderId="12" xfId="8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/>
    <xf numFmtId="170" fontId="0" fillId="0" borderId="14" xfId="1" applyNumberFormat="1" applyFont="1" applyBorder="1"/>
    <xf numFmtId="170" fontId="0" fillId="0" borderId="14" xfId="1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170" fontId="2" fillId="0" borderId="17" xfId="1" applyNumberFormat="1" applyFont="1" applyBorder="1"/>
    <xf numFmtId="170" fontId="0" fillId="0" borderId="0" xfId="1" applyNumberFormat="1" applyFont="1"/>
    <xf numFmtId="4" fontId="19" fillId="0" borderId="5" xfId="4" applyNumberFormat="1" applyFont="1" applyBorder="1" applyAlignment="1">
      <alignment horizontal="center" vertical="center"/>
    </xf>
    <xf numFmtId="4" fontId="18" fillId="0" borderId="5" xfId="4" applyNumberFormat="1" applyFont="1" applyBorder="1" applyAlignment="1">
      <alignment horizontal="center" vertical="center"/>
    </xf>
    <xf numFmtId="4" fontId="19" fillId="0" borderId="5" xfId="4" applyNumberFormat="1" applyFont="1" applyBorder="1" applyAlignment="1">
      <alignment horizontal="center" vertical="center"/>
    </xf>
    <xf numFmtId="4" fontId="18" fillId="0" borderId="5" xfId="4" applyNumberFormat="1" applyFont="1" applyBorder="1" applyAlignment="1">
      <alignment horizontal="center" vertical="center"/>
    </xf>
    <xf numFmtId="0" fontId="21" fillId="0" borderId="0" xfId="9"/>
    <xf numFmtId="0" fontId="23" fillId="0" borderId="0" xfId="9" applyFont="1" applyAlignment="1">
      <alignment vertical="center" wrapText="1"/>
    </xf>
    <xf numFmtId="168" fontId="22" fillId="0" borderId="11" xfId="1" applyNumberFormat="1" applyFont="1" applyBorder="1" applyAlignment="1">
      <alignment vertical="center"/>
    </xf>
    <xf numFmtId="164" fontId="22" fillId="0" borderId="0" xfId="10" applyFont="1" applyFill="1" applyBorder="1" applyAlignment="1">
      <alignment vertical="center"/>
    </xf>
    <xf numFmtId="0" fontId="4" fillId="0" borderId="4" xfId="9" quotePrefix="1" applyFont="1" applyBorder="1" applyAlignment="1">
      <alignment horizontal="center" vertical="center"/>
    </xf>
    <xf numFmtId="168" fontId="22" fillId="0" borderId="12" xfId="1" applyNumberFormat="1" applyFont="1" applyBorder="1" applyAlignment="1">
      <alignment vertical="center"/>
    </xf>
    <xf numFmtId="0" fontId="21" fillId="0" borderId="0" xfId="9" applyAlignment="1">
      <alignment vertical="center" wrapText="1"/>
    </xf>
    <xf numFmtId="168" fontId="0" fillId="0" borderId="0" xfId="1" applyNumberFormat="1" applyFont="1"/>
    <xf numFmtId="168" fontId="0" fillId="0" borderId="5" xfId="1" applyNumberFormat="1" applyFont="1" applyBorder="1"/>
    <xf numFmtId="0" fontId="2" fillId="2" borderId="5" xfId="0" applyFont="1" applyFill="1" applyBorder="1"/>
    <xf numFmtId="0" fontId="0" fillId="2" borderId="5" xfId="0" applyFill="1" applyBorder="1"/>
    <xf numFmtId="168" fontId="2" fillId="2" borderId="5" xfId="1" applyNumberFormat="1" applyFont="1" applyFill="1" applyBorder="1"/>
    <xf numFmtId="0" fontId="7" fillId="0" borderId="0" xfId="4"/>
    <xf numFmtId="0" fontId="7" fillId="0" borderId="0" xfId="4" applyAlignment="1">
      <alignment vertical="center"/>
    </xf>
    <xf numFmtId="0" fontId="7" fillId="0" borderId="0" xfId="4" applyAlignment="1">
      <alignment horizontal="left"/>
    </xf>
    <xf numFmtId="167" fontId="7" fillId="0" borderId="0" xfId="4" applyNumberFormat="1" applyAlignment="1">
      <alignment vertical="center"/>
    </xf>
    <xf numFmtId="43" fontId="0" fillId="0" borderId="0" xfId="1" applyFont="1"/>
    <xf numFmtId="0" fontId="8" fillId="0" borderId="0" xfId="11" applyFont="1" applyAlignment="1">
      <alignment vertical="center"/>
    </xf>
    <xf numFmtId="0" fontId="9" fillId="0" borderId="1" xfId="11" applyFont="1" applyBorder="1" applyAlignment="1">
      <alignment horizontal="center" vertical="center"/>
    </xf>
    <xf numFmtId="0" fontId="10" fillId="0" borderId="2" xfId="11" applyFont="1" applyBorder="1" applyAlignment="1">
      <alignment horizontal="center" vertical="center"/>
    </xf>
    <xf numFmtId="0" fontId="9" fillId="0" borderId="4" xfId="11" applyFont="1" applyBorder="1" applyAlignment="1">
      <alignment horizontal="center" vertical="center"/>
    </xf>
    <xf numFmtId="0" fontId="10" fillId="0" borderId="5" xfId="11" applyFont="1" applyBorder="1" applyAlignment="1">
      <alignment horizontal="left" vertical="center"/>
    </xf>
    <xf numFmtId="0" fontId="8" fillId="0" borderId="4" xfId="11" applyFont="1" applyBorder="1" applyAlignment="1">
      <alignment horizontal="center" vertical="center"/>
    </xf>
    <xf numFmtId="0" fontId="11" fillId="0" borderId="5" xfId="11" applyFont="1" applyBorder="1" applyAlignment="1">
      <alignment horizontal="left" vertical="center" indent="1"/>
    </xf>
    <xf numFmtId="0" fontId="8" fillId="4" borderId="4" xfId="11" applyFont="1" applyFill="1" applyBorder="1" applyAlignment="1">
      <alignment horizontal="center" vertical="center"/>
    </xf>
    <xf numFmtId="0" fontId="11" fillId="4" borderId="5" xfId="11" applyFont="1" applyFill="1" applyBorder="1" applyAlignment="1">
      <alignment horizontal="left" vertical="center" indent="1"/>
    </xf>
    <xf numFmtId="0" fontId="8" fillId="4" borderId="0" xfId="11" applyFont="1" applyFill="1" applyAlignment="1">
      <alignment vertical="center"/>
    </xf>
    <xf numFmtId="0" fontId="12" fillId="0" borderId="5" xfId="11" applyFont="1" applyBorder="1" applyAlignment="1">
      <alignment horizontal="left" vertical="center" indent="1"/>
    </xf>
    <xf numFmtId="0" fontId="9" fillId="0" borderId="18" xfId="11" applyFont="1" applyBorder="1" applyAlignment="1">
      <alignment horizontal="center" vertical="center"/>
    </xf>
    <xf numFmtId="0" fontId="10" fillId="0" borderId="19" xfId="11" applyFont="1" applyBorder="1" applyAlignment="1">
      <alignment horizontal="left" vertical="center"/>
    </xf>
    <xf numFmtId="167" fontId="10" fillId="0" borderId="20" xfId="8" applyFont="1" applyFill="1" applyBorder="1" applyAlignment="1">
      <alignment horizontal="center" vertical="center" wrapText="1"/>
    </xf>
    <xf numFmtId="0" fontId="8" fillId="0" borderId="0" xfId="11" applyFont="1" applyAlignment="1">
      <alignment horizontal="center" vertical="center"/>
    </xf>
    <xf numFmtId="43" fontId="8" fillId="0" borderId="0" xfId="11" applyNumberFormat="1" applyFont="1" applyAlignment="1">
      <alignment vertical="center"/>
    </xf>
    <xf numFmtId="0" fontId="7" fillId="0" borderId="0" xfId="4" applyAlignment="1">
      <alignment horizontal="left" vertical="center"/>
    </xf>
    <xf numFmtId="165" fontId="7" fillId="0" borderId="0" xfId="4" applyNumberFormat="1"/>
    <xf numFmtId="166" fontId="7" fillId="0" borderId="0" xfId="4" applyNumberFormat="1"/>
    <xf numFmtId="4" fontId="7" fillId="0" borderId="0" xfId="4" applyNumberFormat="1"/>
    <xf numFmtId="0" fontId="7" fillId="0" borderId="0" xfId="4" applyAlignment="1">
      <alignment horizontal="center"/>
    </xf>
    <xf numFmtId="43" fontId="7" fillId="0" borderId="0" xfId="4" applyNumberFormat="1"/>
    <xf numFmtId="0" fontId="4" fillId="0" borderId="4" xfId="9" applyFont="1" applyBorder="1" applyAlignment="1">
      <alignment horizontal="center" vertical="center"/>
    </xf>
    <xf numFmtId="4" fontId="19" fillId="0" borderId="5" xfId="4" applyNumberFormat="1" applyFont="1" applyBorder="1" applyAlignment="1">
      <alignment horizontal="center" vertical="center"/>
    </xf>
    <xf numFmtId="4" fontId="18" fillId="0" borderId="5" xfId="4" applyNumberFormat="1" applyFont="1" applyBorder="1" applyAlignment="1">
      <alignment horizontal="center" vertical="center"/>
    </xf>
    <xf numFmtId="0" fontId="4" fillId="0" borderId="4" xfId="9" applyFont="1" applyBorder="1" applyAlignment="1">
      <alignment horizontal="center" vertical="center"/>
    </xf>
    <xf numFmtId="0" fontId="4" fillId="0" borderId="5" xfId="9" applyFont="1" applyBorder="1" applyAlignment="1">
      <alignment horizontal="center" vertical="center"/>
    </xf>
    <xf numFmtId="0" fontId="4" fillId="0" borderId="6" xfId="9" applyFont="1" applyBorder="1" applyAlignment="1">
      <alignment horizontal="center" vertical="center"/>
    </xf>
    <xf numFmtId="0" fontId="4" fillId="0" borderId="7" xfId="9" applyFont="1" applyBorder="1" applyAlignment="1">
      <alignment horizontal="center" vertical="center"/>
    </xf>
    <xf numFmtId="4" fontId="19" fillId="0" borderId="5" xfId="4" applyNumberFormat="1" applyFont="1" applyBorder="1" applyAlignment="1">
      <alignment horizontal="center" vertical="center"/>
    </xf>
    <xf numFmtId="4" fontId="18" fillId="0" borderId="5" xfId="4" applyNumberFormat="1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6" xfId="11" applyFont="1" applyBorder="1" applyAlignment="1">
      <alignment horizontal="center" vertical="center"/>
    </xf>
    <xf numFmtId="0" fontId="12" fillId="0" borderId="7" xfId="1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169" fontId="16" fillId="0" borderId="3" xfId="3" applyNumberFormat="1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170" fontId="2" fillId="0" borderId="5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0" fontId="0" fillId="0" borderId="14" xfId="1" applyNumberFormat="1" applyFont="1" applyBorder="1" applyAlignment="1">
      <alignment vertical="center"/>
    </xf>
    <xf numFmtId="167" fontId="10" fillId="0" borderId="3" xfId="8" applyFont="1" applyFill="1" applyBorder="1" applyAlignment="1">
      <alignment horizontal="center" vertical="center"/>
    </xf>
    <xf numFmtId="167" fontId="10" fillId="0" borderId="11" xfId="8" applyFont="1" applyFill="1" applyBorder="1" applyAlignment="1">
      <alignment horizontal="center" vertical="center"/>
    </xf>
    <xf numFmtId="0" fontId="11" fillId="0" borderId="5" xfId="11" applyFont="1" applyBorder="1" applyAlignment="1">
      <alignment horizontal="left" vertical="center"/>
    </xf>
    <xf numFmtId="0" fontId="11" fillId="4" borderId="5" xfId="11" applyFont="1" applyFill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4" borderId="5" xfId="2" applyFont="1" applyFill="1" applyBorder="1" applyAlignment="1">
      <alignment horizontal="left" vertical="center"/>
    </xf>
    <xf numFmtId="168" fontId="0" fillId="0" borderId="5" xfId="1" applyNumberFormat="1" applyFont="1" applyBorder="1" applyAlignment="1">
      <alignment vertical="center"/>
    </xf>
    <xf numFmtId="0" fontId="4" fillId="0" borderId="1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 vertical="center"/>
    </xf>
    <xf numFmtId="168" fontId="22" fillId="0" borderId="3" xfId="1" applyNumberFormat="1" applyFont="1" applyBorder="1" applyAlignment="1">
      <alignment horizontal="center" vertical="center"/>
    </xf>
    <xf numFmtId="0" fontId="4" fillId="0" borderId="5" xfId="9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43" fontId="6" fillId="0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 applyAlignment="1">
      <alignment vertical="center"/>
    </xf>
    <xf numFmtId="43" fontId="0" fillId="0" borderId="5" xfId="1" applyNumberFormat="1" applyFont="1" applyFill="1" applyBorder="1" applyAlignment="1">
      <alignment vertical="center"/>
    </xf>
    <xf numFmtId="43" fontId="0" fillId="0" borderId="5" xfId="1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/>
    </xf>
    <xf numFmtId="168" fontId="2" fillId="0" borderId="5" xfId="1" applyNumberFormat="1" applyFont="1" applyFill="1" applyBorder="1" applyAlignment="1">
      <alignment horizontal="center" vertical="center"/>
    </xf>
    <xf numFmtId="168" fontId="2" fillId="0" borderId="5" xfId="1" applyNumberFormat="1" applyFont="1" applyFill="1" applyBorder="1" applyAlignment="1">
      <alignment horizontal="center" vertical="center" wrapText="1"/>
    </xf>
    <xf numFmtId="168" fontId="0" fillId="0" borderId="5" xfId="1" applyNumberFormat="1" applyFont="1" applyFill="1" applyBorder="1" applyAlignment="1">
      <alignment vertical="center"/>
    </xf>
    <xf numFmtId="168" fontId="0" fillId="0" borderId="5" xfId="1" applyNumberFormat="1" applyFont="1" applyFill="1" applyBorder="1"/>
    <xf numFmtId="0" fontId="16" fillId="0" borderId="5" xfId="4" applyFont="1" applyFill="1" applyBorder="1" applyAlignment="1">
      <alignment horizontal="center" vertical="center"/>
    </xf>
    <xf numFmtId="165" fontId="16" fillId="0" borderId="5" xfId="4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3" fontId="12" fillId="0" borderId="8" xfId="1" applyNumberFormat="1" applyFont="1" applyFill="1" applyBorder="1" applyAlignment="1">
      <alignment horizontal="center" vertical="center"/>
    </xf>
    <xf numFmtId="43" fontId="12" fillId="0" borderId="9" xfId="1" applyNumberFormat="1" applyFont="1" applyFill="1" applyBorder="1" applyAlignment="1">
      <alignment horizontal="center" vertical="center"/>
    </xf>
    <xf numFmtId="43" fontId="12" fillId="0" borderId="10" xfId="1" applyNumberFormat="1" applyFont="1" applyFill="1" applyBorder="1" applyAlignment="1">
      <alignment horizontal="center" vertical="center"/>
    </xf>
    <xf numFmtId="43" fontId="12" fillId="0" borderId="5" xfId="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43" fontId="11" fillId="0" borderId="5" xfId="1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43" fontId="12" fillId="0" borderId="5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3" fontId="11" fillId="0" borderId="0" xfId="1" applyNumberFormat="1" applyFont="1" applyFill="1" applyAlignment="1">
      <alignment vertical="center"/>
    </xf>
    <xf numFmtId="43" fontId="12" fillId="0" borderId="8" xfId="1" applyFont="1" applyFill="1" applyBorder="1" applyAlignment="1">
      <alignment horizontal="center" vertical="center"/>
    </xf>
    <xf numFmtId="43" fontId="12" fillId="0" borderId="9" xfId="1" applyFont="1" applyFill="1" applyBorder="1" applyAlignment="1">
      <alignment horizontal="center" vertical="center"/>
    </xf>
    <xf numFmtId="43" fontId="12" fillId="0" borderId="10" xfId="1" applyFont="1" applyFill="1" applyBorder="1" applyAlignment="1">
      <alignment horizontal="center" vertical="center"/>
    </xf>
    <xf numFmtId="43" fontId="12" fillId="0" borderId="5" xfId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0" fontId="16" fillId="0" borderId="5" xfId="4" applyFont="1" applyFill="1" applyBorder="1" applyAlignment="1">
      <alignment horizontal="left" vertical="center"/>
    </xf>
    <xf numFmtId="4" fontId="16" fillId="0" borderId="5" xfId="4" applyNumberFormat="1" applyFont="1" applyFill="1" applyBorder="1" applyAlignment="1">
      <alignment horizontal="center" vertical="center"/>
    </xf>
    <xf numFmtId="0" fontId="24" fillId="0" borderId="5" xfId="4" applyFont="1" applyFill="1" applyBorder="1" applyAlignment="1">
      <alignment horizontal="left" vertical="center"/>
    </xf>
    <xf numFmtId="4" fontId="24" fillId="0" borderId="5" xfId="4" applyNumberFormat="1" applyFont="1" applyFill="1" applyBorder="1" applyAlignment="1">
      <alignment horizontal="center" vertical="center"/>
    </xf>
    <xf numFmtId="4" fontId="24" fillId="0" borderId="5" xfId="4" applyNumberFormat="1" applyFont="1" applyFill="1" applyBorder="1" applyAlignment="1">
      <alignment horizontal="center" vertical="center"/>
    </xf>
    <xf numFmtId="0" fontId="16" fillId="0" borderId="5" xfId="4" applyFont="1" applyFill="1" applyBorder="1" applyAlignment="1">
      <alignment horizontal="left" vertical="center" wrapText="1"/>
    </xf>
    <xf numFmtId="43" fontId="16" fillId="0" borderId="5" xfId="1" applyNumberFormat="1" applyFont="1" applyFill="1" applyBorder="1" applyAlignment="1">
      <alignment horizontal="center" vertical="center"/>
    </xf>
    <xf numFmtId="0" fontId="16" fillId="0" borderId="5" xfId="4" applyFont="1" applyFill="1" applyBorder="1" applyAlignment="1">
      <alignment vertical="center"/>
    </xf>
    <xf numFmtId="43" fontId="24" fillId="0" borderId="5" xfId="1" applyNumberFormat="1" applyFont="1" applyFill="1" applyBorder="1" applyAlignment="1">
      <alignment horizontal="center" vertical="center"/>
    </xf>
    <xf numFmtId="43" fontId="24" fillId="0" borderId="5" xfId="1" applyNumberFormat="1" applyFont="1" applyFill="1" applyBorder="1" applyAlignment="1">
      <alignment horizontal="center" vertical="center"/>
    </xf>
    <xf numFmtId="43" fontId="16" fillId="0" borderId="5" xfId="1" applyNumberFormat="1" applyFont="1" applyFill="1" applyBorder="1" applyAlignment="1">
      <alignment horizontal="center" vertical="center"/>
    </xf>
    <xf numFmtId="0" fontId="24" fillId="0" borderId="5" xfId="4" applyFont="1" applyFill="1" applyBorder="1" applyAlignment="1">
      <alignment horizontal="left" vertical="center" indent="1"/>
    </xf>
    <xf numFmtId="43" fontId="24" fillId="0" borderId="5" xfId="1" applyNumberFormat="1" applyFont="1" applyFill="1" applyBorder="1" applyAlignment="1">
      <alignment horizontal="center"/>
    </xf>
    <xf numFmtId="43" fontId="16" fillId="0" borderId="5" xfId="1" applyNumberFormat="1" applyFont="1" applyFill="1" applyBorder="1" applyAlignment="1">
      <alignment horizontal="center"/>
    </xf>
    <xf numFmtId="0" fontId="24" fillId="0" borderId="5" xfId="4" applyFont="1" applyFill="1" applyBorder="1" applyAlignment="1">
      <alignment horizontal="left" vertical="center" wrapText="1" indent="1"/>
    </xf>
    <xf numFmtId="0" fontId="24" fillId="0" borderId="0" xfId="4" applyFont="1" applyFill="1" applyBorder="1"/>
    <xf numFmtId="0" fontId="24" fillId="0" borderId="0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left" vertical="center"/>
    </xf>
    <xf numFmtId="0" fontId="24" fillId="0" borderId="0" xfId="4" applyFont="1" applyFill="1" applyBorder="1" applyAlignment="1">
      <alignment horizontal="left"/>
    </xf>
    <xf numFmtId="0" fontId="16" fillId="0" borderId="0" xfId="4" applyFont="1" applyFill="1" applyAlignment="1">
      <alignment horizontal="center"/>
    </xf>
    <xf numFmtId="0" fontId="16" fillId="0" borderId="5" xfId="4" applyFont="1" applyFill="1" applyBorder="1" applyAlignment="1">
      <alignment horizontal="center" vertical="center" wrapText="1"/>
    </xf>
    <xf numFmtId="43" fontId="17" fillId="0" borderId="5" xfId="1" applyNumberFormat="1" applyFont="1" applyFill="1" applyBorder="1" applyAlignment="1">
      <alignment horizontal="center"/>
    </xf>
    <xf numFmtId="43" fontId="15" fillId="0" borderId="5" xfId="1" applyNumberFormat="1" applyFont="1" applyFill="1" applyBorder="1" applyAlignment="1">
      <alignment horizontal="center"/>
    </xf>
    <xf numFmtId="0" fontId="24" fillId="0" borderId="5" xfId="4" applyFont="1" applyFill="1" applyBorder="1" applyAlignment="1">
      <alignment horizontal="left" vertical="top" wrapText="1" indent="1"/>
    </xf>
    <xf numFmtId="43" fontId="24" fillId="0" borderId="5" xfId="1" applyNumberFormat="1" applyFont="1" applyFill="1" applyBorder="1" applyAlignment="1">
      <alignment horizontal="center" vertical="top"/>
    </xf>
    <xf numFmtId="0" fontId="15" fillId="0" borderId="0" xfId="4" applyFont="1" applyFill="1" applyBorder="1" applyAlignment="1">
      <alignment horizontal="left"/>
    </xf>
    <xf numFmtId="168" fontId="15" fillId="0" borderId="0" xfId="1" applyNumberFormat="1" applyFont="1" applyFill="1" applyBorder="1" applyAlignment="1">
      <alignment horizontal="center"/>
    </xf>
    <xf numFmtId="168" fontId="16" fillId="0" borderId="0" xfId="1" applyNumberFormat="1" applyFont="1" applyFill="1" applyBorder="1" applyAlignment="1">
      <alignment horizontal="center" vertical="center"/>
    </xf>
    <xf numFmtId="0" fontId="16" fillId="0" borderId="5" xfId="4" applyFont="1" applyFill="1" applyBorder="1" applyAlignment="1">
      <alignment wrapText="1"/>
    </xf>
    <xf numFmtId="0" fontId="24" fillId="0" borderId="5" xfId="4" applyFont="1" applyFill="1" applyBorder="1" applyAlignment="1">
      <alignment horizontal="left" wrapText="1" indent="1"/>
    </xf>
    <xf numFmtId="0" fontId="11" fillId="0" borderId="5" xfId="4" applyFont="1" applyFill="1" applyBorder="1" applyAlignment="1">
      <alignment wrapText="1"/>
    </xf>
    <xf numFmtId="168" fontId="11" fillId="0" borderId="5" xfId="1" applyNumberFormat="1" applyFont="1" applyFill="1" applyBorder="1" applyAlignment="1">
      <alignment horizontal="center"/>
    </xf>
    <xf numFmtId="0" fontId="24" fillId="0" borderId="5" xfId="4" applyFont="1" applyFill="1" applyBorder="1"/>
    <xf numFmtId="168" fontId="24" fillId="0" borderId="5" xfId="1" applyNumberFormat="1" applyFont="1" applyFill="1" applyBorder="1" applyAlignment="1">
      <alignment horizontal="center"/>
    </xf>
    <xf numFmtId="0" fontId="24" fillId="0" borderId="0" xfId="4" applyFont="1" applyFill="1"/>
    <xf numFmtId="0" fontId="24" fillId="0" borderId="0" xfId="4" applyFont="1" applyFill="1" applyAlignment="1">
      <alignment horizontal="center"/>
    </xf>
    <xf numFmtId="43" fontId="16" fillId="0" borderId="5" xfId="1" applyFont="1" applyFill="1" applyBorder="1" applyAlignment="1">
      <alignment horizontal="center" vertical="center"/>
    </xf>
    <xf numFmtId="43" fontId="24" fillId="0" borderId="5" xfId="1" applyFont="1" applyFill="1" applyBorder="1" applyAlignment="1">
      <alignment horizontal="center" vertical="center"/>
    </xf>
    <xf numFmtId="43" fontId="24" fillId="0" borderId="5" xfId="1" applyFont="1" applyFill="1" applyBorder="1" applyAlignment="1">
      <alignment horizontal="center" vertical="center"/>
    </xf>
    <xf numFmtId="43" fontId="16" fillId="0" borderId="5" xfId="1" applyFont="1" applyFill="1" applyBorder="1" applyAlignment="1">
      <alignment horizontal="center" vertical="center"/>
    </xf>
    <xf numFmtId="43" fontId="24" fillId="0" borderId="5" xfId="1" applyFont="1" applyFill="1" applyBorder="1" applyAlignment="1">
      <alignment horizontal="center"/>
    </xf>
    <xf numFmtId="43" fontId="16" fillId="0" borderId="5" xfId="1" applyFont="1" applyFill="1" applyBorder="1" applyAlignment="1">
      <alignment horizontal="center"/>
    </xf>
    <xf numFmtId="0" fontId="14" fillId="0" borderId="0" xfId="4" applyFont="1" applyFill="1" applyAlignment="1">
      <alignment horizontal="left" vertical="center"/>
    </xf>
    <xf numFmtId="0" fontId="24" fillId="0" borderId="0" xfId="4" applyFont="1" applyFill="1" applyAlignment="1">
      <alignment horizontal="left"/>
    </xf>
    <xf numFmtId="43" fontId="17" fillId="0" borderId="5" xfId="1" applyFont="1" applyFill="1" applyBorder="1" applyAlignment="1">
      <alignment horizontal="center"/>
    </xf>
    <xf numFmtId="43" fontId="15" fillId="0" borderId="5" xfId="1" applyFont="1" applyFill="1" applyBorder="1" applyAlignment="1">
      <alignment horizontal="center"/>
    </xf>
    <xf numFmtId="43" fontId="24" fillId="0" borderId="5" xfId="1" applyFont="1" applyFill="1" applyBorder="1" applyAlignment="1">
      <alignment horizontal="center" vertical="top"/>
    </xf>
    <xf numFmtId="0" fontId="15" fillId="0" borderId="0" xfId="4" applyFont="1" applyFill="1" applyAlignment="1">
      <alignment horizontal="left"/>
    </xf>
  </cellXfs>
  <cellStyles count="12">
    <cellStyle name="Comma" xfId="1" builtinId="3"/>
    <cellStyle name="Comma [0] 2" xfId="3" xr:uid="{8F265E9A-93E6-49DD-8B5D-7286D590DC80}"/>
    <cellStyle name="Comma [0] 2 2" xfId="6" xr:uid="{993A6B84-54E3-416F-A3F5-A77CA3B35E19}"/>
    <cellStyle name="Comma [0] 2 3" xfId="10" xr:uid="{87197FAE-5973-4AC1-8920-79D7095430B4}"/>
    <cellStyle name="Comma 2" xfId="7" xr:uid="{837C7634-C29B-4290-9770-6AA79EBABA18}"/>
    <cellStyle name="Comma 3" xfId="8" xr:uid="{A9ABECC4-5CF8-448D-837A-A75BD032852B}"/>
    <cellStyle name="Normal" xfId="0" builtinId="0"/>
    <cellStyle name="Normal 2" xfId="2" xr:uid="{170E8A49-EF83-4AF5-8C9A-AAF2B9DB132D}"/>
    <cellStyle name="Normal 2 2" xfId="9" xr:uid="{669EC0C3-3F93-4301-95B7-7A6FF387D3AB}"/>
    <cellStyle name="Normal 2 2 2" xfId="11" xr:uid="{6F847A74-6EF8-4DB5-BB93-DFD6BB73B9E2}"/>
    <cellStyle name="Normal 4" xfId="4" xr:uid="{B8B8C522-12C6-4BEB-BE95-1AEE32B4DB86}"/>
    <cellStyle name="Percent 2" xfId="5" xr:uid="{BFE69E18-A05A-4A16-92DD-7BA6D56D3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Preparation%202020-21\Budget%20Preparation%202020-21%2028.05\BE%202020-21%20in%20System\18.06.2020\Development%20Final\Dev%202019-20%20FInal%20With%20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Capital"/>
      <sheetName val="Sheet5"/>
      <sheetName val="Revenue"/>
      <sheetName val="Sheet3"/>
      <sheetName val="Sheet4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E9200-2032-4DEE-B56B-755E253B1A98}">
  <dimension ref="A1:D15"/>
  <sheetViews>
    <sheetView workbookViewId="0">
      <selection sqref="A1:XFD2"/>
    </sheetView>
  </sheetViews>
  <sheetFormatPr defaultColWidth="9.1328125" defaultRowHeight="14.75" x14ac:dyDescent="0.75"/>
  <cols>
    <col min="1" max="1" width="13.1796875" style="17" bestFit="1" customWidth="1"/>
    <col min="2" max="2" width="14.5" style="20" bestFit="1" customWidth="1"/>
    <col min="3" max="3" width="29.40625" style="21" bestFit="1" customWidth="1"/>
    <col min="4" max="4" width="18.86328125" style="17" bestFit="1" customWidth="1"/>
    <col min="5" max="16384" width="9.1328125" style="17"/>
  </cols>
  <sheetData>
    <row r="1" spans="1:4" s="18" customFormat="1" ht="16.75" thickTop="1" x14ac:dyDescent="0.75">
      <c r="A1" s="122" t="s">
        <v>0</v>
      </c>
      <c r="B1" s="123" t="s">
        <v>1</v>
      </c>
      <c r="C1" s="124" t="s">
        <v>2</v>
      </c>
    </row>
    <row r="2" spans="1:4" ht="16" x14ac:dyDescent="0.7">
      <c r="A2" s="39">
        <v>50</v>
      </c>
      <c r="B2" s="41" t="s">
        <v>3</v>
      </c>
      <c r="C2" s="44">
        <v>21384</v>
      </c>
    </row>
    <row r="3" spans="1:4" ht="16" x14ac:dyDescent="0.7">
      <c r="A3" s="39">
        <v>51</v>
      </c>
      <c r="B3" s="41" t="s">
        <v>4</v>
      </c>
      <c r="C3" s="44">
        <v>25230</v>
      </c>
    </row>
    <row r="4" spans="1:4" ht="16" x14ac:dyDescent="0.7">
      <c r="A4" s="39">
        <v>52</v>
      </c>
      <c r="B4" s="41" t="s">
        <v>5</v>
      </c>
      <c r="C4" s="44">
        <v>3548</v>
      </c>
    </row>
    <row r="5" spans="1:4" ht="16" x14ac:dyDescent="0.7">
      <c r="A5" s="39">
        <v>53</v>
      </c>
      <c r="B5" s="41" t="s">
        <v>6</v>
      </c>
      <c r="C5" s="44">
        <v>17289</v>
      </c>
    </row>
    <row r="6" spans="1:4" ht="16" x14ac:dyDescent="0.7">
      <c r="A6" s="39">
        <v>54</v>
      </c>
      <c r="B6" s="41" t="s">
        <v>7</v>
      </c>
      <c r="C6" s="44">
        <v>11717</v>
      </c>
    </row>
    <row r="7" spans="1:4" ht="16" x14ac:dyDescent="0.7">
      <c r="A7" s="39">
        <v>55</v>
      </c>
      <c r="B7" s="41" t="s">
        <v>8</v>
      </c>
      <c r="C7" s="44">
        <v>9581</v>
      </c>
    </row>
    <row r="8" spans="1:4" ht="16" x14ac:dyDescent="0.7">
      <c r="A8" s="39">
        <v>56</v>
      </c>
      <c r="B8" s="41" t="s">
        <v>9</v>
      </c>
      <c r="C8" s="44">
        <v>15251</v>
      </c>
    </row>
    <row r="9" spans="1:4" ht="16" x14ac:dyDescent="0.7">
      <c r="A9" s="39">
        <v>57</v>
      </c>
      <c r="B9" s="41" t="s">
        <v>10</v>
      </c>
      <c r="C9" s="44">
        <v>0</v>
      </c>
    </row>
    <row r="10" spans="1:4" ht="16" x14ac:dyDescent="0.7">
      <c r="A10" s="39">
        <v>58</v>
      </c>
      <c r="B10" s="41" t="s">
        <v>11</v>
      </c>
      <c r="C10" s="44">
        <v>44571</v>
      </c>
    </row>
    <row r="11" spans="1:4" ht="16" x14ac:dyDescent="0.7">
      <c r="A11" s="39">
        <v>60</v>
      </c>
      <c r="B11" s="41" t="s">
        <v>12</v>
      </c>
      <c r="C11" s="44">
        <v>95932</v>
      </c>
      <c r="D11" s="19"/>
    </row>
    <row r="12" spans="1:4" ht="16" x14ac:dyDescent="0.7">
      <c r="A12" s="40" t="s">
        <v>13</v>
      </c>
      <c r="B12" s="41"/>
      <c r="C12" s="44">
        <f>SUM(C2:C11)</f>
        <v>244503</v>
      </c>
    </row>
    <row r="13" spans="1:4" ht="16" x14ac:dyDescent="0.7">
      <c r="A13" s="42">
        <v>59</v>
      </c>
      <c r="B13" s="41" t="s">
        <v>14</v>
      </c>
      <c r="C13" s="44">
        <v>73354</v>
      </c>
    </row>
    <row r="14" spans="1:4" ht="16.75" thickBot="1" x14ac:dyDescent="0.85">
      <c r="A14" s="43" t="s">
        <v>15</v>
      </c>
      <c r="B14" s="125"/>
      <c r="C14" s="45">
        <f>C12+C13</f>
        <v>317857</v>
      </c>
    </row>
    <row r="15" spans="1:4" ht="15.5" thickTop="1" x14ac:dyDescent="0.75"/>
  </sheetData>
  <printOptions horizontalCentered="1"/>
  <pageMargins left="0.32" right="0.2" top="0.64" bottom="0.83" header="0.37" footer="0.51181102362204722"/>
  <pageSetup scale="90" firstPageNumber="108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25786-B067-4D4D-A67C-6082066422F6}">
  <dimension ref="A1:E80"/>
  <sheetViews>
    <sheetView topLeftCell="A68" workbookViewId="0">
      <selection activeCell="E80" sqref="A1:E80"/>
    </sheetView>
  </sheetViews>
  <sheetFormatPr defaultRowHeight="14.75" outlineLevelRow="2" x14ac:dyDescent="0.75"/>
  <cols>
    <col min="1" max="1" width="4.6328125" bestFit="1" customWidth="1"/>
    <col min="2" max="2" width="10.86328125" bestFit="1" customWidth="1"/>
    <col min="3" max="3" width="10.90625" style="86" bestFit="1" customWidth="1"/>
    <col min="4" max="4" width="13.26953125" style="86" bestFit="1" customWidth="1"/>
    <col min="5" max="5" width="12.40625" style="86" bestFit="1" customWidth="1"/>
  </cols>
  <sheetData>
    <row r="1" spans="1:5" s="46" customFormat="1" x14ac:dyDescent="0.75">
      <c r="A1" s="153" t="s">
        <v>57</v>
      </c>
      <c r="B1" s="153" t="s">
        <v>150</v>
      </c>
      <c r="C1" s="167" t="s">
        <v>278</v>
      </c>
      <c r="D1" s="168"/>
      <c r="E1" s="169"/>
    </row>
    <row r="2" spans="1:5" s="46" customFormat="1" x14ac:dyDescent="0.75">
      <c r="A2" s="153"/>
      <c r="B2" s="153"/>
      <c r="C2" s="170" t="s">
        <v>152</v>
      </c>
      <c r="D2" s="170" t="s">
        <v>153</v>
      </c>
      <c r="E2" s="170" t="s">
        <v>100</v>
      </c>
    </row>
    <row r="3" spans="1:5" outlineLevel="2" x14ac:dyDescent="0.75">
      <c r="A3" s="158" t="s">
        <v>16</v>
      </c>
      <c r="B3" s="158" t="s">
        <v>155</v>
      </c>
      <c r="C3" s="171">
        <v>10291.300999999999</v>
      </c>
      <c r="D3" s="171">
        <v>11409.249</v>
      </c>
      <c r="E3" s="171">
        <v>21700.55</v>
      </c>
    </row>
    <row r="4" spans="1:5" outlineLevel="2" x14ac:dyDescent="0.75">
      <c r="A4" s="158" t="s">
        <v>16</v>
      </c>
      <c r="B4" s="158" t="s">
        <v>156</v>
      </c>
      <c r="C4" s="171">
        <v>3039.114</v>
      </c>
      <c r="D4" s="171">
        <v>729</v>
      </c>
      <c r="E4" s="171">
        <v>3768.114</v>
      </c>
    </row>
    <row r="5" spans="1:5" outlineLevel="2" x14ac:dyDescent="0.75">
      <c r="A5" s="158" t="s">
        <v>16</v>
      </c>
      <c r="B5" s="158" t="s">
        <v>157</v>
      </c>
      <c r="C5" s="171">
        <v>8636.7019999999993</v>
      </c>
      <c r="D5" s="171">
        <v>45403.124000000003</v>
      </c>
      <c r="E5" s="171">
        <v>54039.826000000001</v>
      </c>
    </row>
    <row r="6" spans="1:5" outlineLevel="2" x14ac:dyDescent="0.75">
      <c r="A6" s="158" t="s">
        <v>16</v>
      </c>
      <c r="B6" s="158" t="s">
        <v>158</v>
      </c>
      <c r="C6" s="171">
        <v>152435.20800000001</v>
      </c>
      <c r="D6" s="171">
        <v>12877.002</v>
      </c>
      <c r="E6" s="171">
        <v>165312.21</v>
      </c>
    </row>
    <row r="7" spans="1:5" outlineLevel="2" x14ac:dyDescent="0.75">
      <c r="A7" s="158" t="s">
        <v>16</v>
      </c>
      <c r="B7" s="158" t="s">
        <v>159</v>
      </c>
      <c r="C7" s="171">
        <v>356.28100000000001</v>
      </c>
      <c r="D7" s="171">
        <v>15176.005999999999</v>
      </c>
      <c r="E7" s="171">
        <v>15532.287</v>
      </c>
    </row>
    <row r="8" spans="1:5" outlineLevel="2" x14ac:dyDescent="0.75">
      <c r="A8" s="158" t="s">
        <v>16</v>
      </c>
      <c r="B8" s="158" t="s">
        <v>160</v>
      </c>
      <c r="C8" s="171">
        <v>3492.1210000000001</v>
      </c>
      <c r="D8" s="171">
        <v>5111</v>
      </c>
      <c r="E8" s="171">
        <v>8603.1209999999992</v>
      </c>
    </row>
    <row r="9" spans="1:5" outlineLevel="2" x14ac:dyDescent="0.75">
      <c r="A9" s="158" t="s">
        <v>16</v>
      </c>
      <c r="B9" s="158" t="s">
        <v>161</v>
      </c>
      <c r="C9" s="171">
        <v>4475.8249999999998</v>
      </c>
      <c r="D9" s="171">
        <v>266</v>
      </c>
      <c r="E9" s="171">
        <v>4741.8249999999998</v>
      </c>
    </row>
    <row r="10" spans="1:5" outlineLevel="2" x14ac:dyDescent="0.75">
      <c r="A10" s="158" t="s">
        <v>16</v>
      </c>
      <c r="B10" s="158" t="s">
        <v>162</v>
      </c>
      <c r="C10" s="171">
        <v>1539.538</v>
      </c>
      <c r="D10" s="171">
        <v>175</v>
      </c>
      <c r="E10" s="171">
        <v>1714.538</v>
      </c>
    </row>
    <row r="11" spans="1:5" outlineLevel="2" x14ac:dyDescent="0.75">
      <c r="A11" s="158" t="s">
        <v>16</v>
      </c>
      <c r="B11" s="158" t="s">
        <v>163</v>
      </c>
      <c r="C11" s="171">
        <v>4529.7839999999997</v>
      </c>
      <c r="D11" s="171">
        <v>27387</v>
      </c>
      <c r="E11" s="171">
        <v>31916.784</v>
      </c>
    </row>
    <row r="12" spans="1:5" outlineLevel="2" x14ac:dyDescent="0.75">
      <c r="A12" s="158" t="s">
        <v>16</v>
      </c>
      <c r="B12" s="158" t="s">
        <v>164</v>
      </c>
      <c r="C12" s="171">
        <v>10300.012000000001</v>
      </c>
      <c r="D12" s="171">
        <v>329</v>
      </c>
      <c r="E12" s="171">
        <v>10629.012000000001</v>
      </c>
    </row>
    <row r="13" spans="1:5" outlineLevel="2" x14ac:dyDescent="0.75">
      <c r="A13" s="158" t="s">
        <v>16</v>
      </c>
      <c r="B13" s="158" t="s">
        <v>165</v>
      </c>
      <c r="C13" s="171">
        <v>117997.844</v>
      </c>
      <c r="D13" s="171">
        <v>19618.002</v>
      </c>
      <c r="E13" s="171">
        <v>137615.84599999999</v>
      </c>
    </row>
    <row r="14" spans="1:5" outlineLevel="2" x14ac:dyDescent="0.75">
      <c r="A14" s="158" t="s">
        <v>16</v>
      </c>
      <c r="B14" s="158" t="s">
        <v>166</v>
      </c>
      <c r="C14" s="171">
        <v>17949.874</v>
      </c>
      <c r="D14" s="171">
        <v>5572</v>
      </c>
      <c r="E14" s="171">
        <v>23521.874</v>
      </c>
    </row>
    <row r="15" spans="1:5" outlineLevel="2" x14ac:dyDescent="0.75">
      <c r="A15" s="158" t="s">
        <v>16</v>
      </c>
      <c r="B15" s="158" t="s">
        <v>167</v>
      </c>
      <c r="C15" s="171">
        <v>65943.851999999999</v>
      </c>
      <c r="D15" s="171">
        <v>1723.001</v>
      </c>
      <c r="E15" s="171">
        <v>67666.853000000003</v>
      </c>
    </row>
    <row r="16" spans="1:5" outlineLevel="2" x14ac:dyDescent="0.75">
      <c r="A16" s="158" t="s">
        <v>16</v>
      </c>
      <c r="B16" s="158" t="s">
        <v>168</v>
      </c>
      <c r="C16" s="171">
        <v>156.95500000000001</v>
      </c>
      <c r="D16" s="171">
        <v>550</v>
      </c>
      <c r="E16" s="171">
        <v>706.95500000000004</v>
      </c>
    </row>
    <row r="17" spans="1:5" outlineLevel="2" x14ac:dyDescent="0.75">
      <c r="A17" s="158" t="s">
        <v>16</v>
      </c>
      <c r="B17" s="158" t="s">
        <v>169</v>
      </c>
      <c r="C17" s="171">
        <v>3479.047</v>
      </c>
      <c r="D17" s="171">
        <v>2905.9830000000002</v>
      </c>
      <c r="E17" s="171">
        <v>6385.03</v>
      </c>
    </row>
    <row r="18" spans="1:5" outlineLevel="2" x14ac:dyDescent="0.75">
      <c r="A18" s="158" t="s">
        <v>16</v>
      </c>
      <c r="B18" s="158" t="s">
        <v>170</v>
      </c>
      <c r="C18" s="171">
        <v>1407.1479999999999</v>
      </c>
      <c r="D18" s="171">
        <v>280</v>
      </c>
      <c r="E18" s="171">
        <v>1687.1479999999999</v>
      </c>
    </row>
    <row r="19" spans="1:5" outlineLevel="2" x14ac:dyDescent="0.75">
      <c r="A19" s="158" t="s">
        <v>16</v>
      </c>
      <c r="B19" s="158" t="s">
        <v>171</v>
      </c>
      <c r="C19" s="171">
        <v>61.832999999999998</v>
      </c>
      <c r="D19" s="171">
        <v>0</v>
      </c>
      <c r="E19" s="171">
        <v>61.832999999999998</v>
      </c>
    </row>
    <row r="20" spans="1:5" outlineLevel="2" x14ac:dyDescent="0.75">
      <c r="A20" s="158" t="s">
        <v>16</v>
      </c>
      <c r="B20" s="158" t="s">
        <v>172</v>
      </c>
      <c r="C20" s="171">
        <v>5284.24</v>
      </c>
      <c r="D20" s="171">
        <v>17026.713</v>
      </c>
      <c r="E20" s="171">
        <v>22310.953000000001</v>
      </c>
    </row>
    <row r="21" spans="1:5" outlineLevel="2" x14ac:dyDescent="0.75">
      <c r="A21" s="158" t="s">
        <v>16</v>
      </c>
      <c r="B21" s="158" t="s">
        <v>173</v>
      </c>
      <c r="C21" s="171">
        <v>540.35199999999998</v>
      </c>
      <c r="D21" s="171">
        <v>356</v>
      </c>
      <c r="E21" s="171">
        <v>896.35199999999998</v>
      </c>
    </row>
    <row r="22" spans="1:5" outlineLevel="2" x14ac:dyDescent="0.75">
      <c r="A22" s="158" t="s">
        <v>16</v>
      </c>
      <c r="B22" s="158" t="s">
        <v>174</v>
      </c>
      <c r="C22" s="171">
        <v>8838.7340000000004</v>
      </c>
      <c r="D22" s="171">
        <v>1694</v>
      </c>
      <c r="E22" s="171">
        <v>10532.734</v>
      </c>
    </row>
    <row r="23" spans="1:5" outlineLevel="2" x14ac:dyDescent="0.75">
      <c r="A23" s="158" t="s">
        <v>16</v>
      </c>
      <c r="B23" s="158" t="s">
        <v>175</v>
      </c>
      <c r="C23" s="171">
        <v>18138.008999999998</v>
      </c>
      <c r="D23" s="171">
        <v>5669.0020000000004</v>
      </c>
      <c r="E23" s="171">
        <v>23807.010999999999</v>
      </c>
    </row>
    <row r="24" spans="1:5" outlineLevel="2" x14ac:dyDescent="0.75">
      <c r="A24" s="158" t="s">
        <v>16</v>
      </c>
      <c r="B24" s="158" t="s">
        <v>176</v>
      </c>
      <c r="C24" s="171">
        <v>996.5</v>
      </c>
      <c r="D24" s="171">
        <v>246</v>
      </c>
      <c r="E24" s="171">
        <v>1242.5</v>
      </c>
    </row>
    <row r="25" spans="1:5" outlineLevel="2" x14ac:dyDescent="0.75">
      <c r="A25" s="158" t="s">
        <v>16</v>
      </c>
      <c r="B25" s="158" t="s">
        <v>177</v>
      </c>
      <c r="C25" s="171">
        <v>726.20399999999995</v>
      </c>
      <c r="D25" s="171">
        <v>45077.525000000001</v>
      </c>
      <c r="E25" s="171">
        <v>45803.728999999999</v>
      </c>
    </row>
    <row r="26" spans="1:5" outlineLevel="2" x14ac:dyDescent="0.75">
      <c r="A26" s="158" t="s">
        <v>16</v>
      </c>
      <c r="B26" s="158" t="s">
        <v>178</v>
      </c>
      <c r="C26" s="171">
        <v>2608.665</v>
      </c>
      <c r="D26" s="171">
        <v>747</v>
      </c>
      <c r="E26" s="171">
        <v>3355.665</v>
      </c>
    </row>
    <row r="27" spans="1:5" outlineLevel="2" x14ac:dyDescent="0.75">
      <c r="A27" s="158" t="s">
        <v>16</v>
      </c>
      <c r="B27" s="158" t="s">
        <v>279</v>
      </c>
      <c r="C27" s="171">
        <v>10000</v>
      </c>
      <c r="D27" s="171">
        <v>0</v>
      </c>
      <c r="E27" s="171">
        <v>10000</v>
      </c>
    </row>
    <row r="28" spans="1:5" outlineLevel="2" x14ac:dyDescent="0.75">
      <c r="A28" s="158" t="s">
        <v>16</v>
      </c>
      <c r="B28" s="158" t="s">
        <v>179</v>
      </c>
      <c r="C28" s="171">
        <v>1698.702</v>
      </c>
      <c r="D28" s="171">
        <v>0</v>
      </c>
      <c r="E28" s="171">
        <v>1698.702</v>
      </c>
    </row>
    <row r="29" spans="1:5" outlineLevel="2" x14ac:dyDescent="0.75">
      <c r="A29" s="158" t="s">
        <v>16</v>
      </c>
      <c r="B29" s="158" t="s">
        <v>180</v>
      </c>
      <c r="C29" s="171">
        <v>8546.3160000000007</v>
      </c>
      <c r="D29" s="171">
        <v>6508</v>
      </c>
      <c r="E29" s="171">
        <v>15054.316000000001</v>
      </c>
    </row>
    <row r="30" spans="1:5" outlineLevel="2" x14ac:dyDescent="0.75">
      <c r="A30" s="158" t="s">
        <v>16</v>
      </c>
      <c r="B30" s="158" t="s">
        <v>181</v>
      </c>
      <c r="C30" s="171">
        <v>8001.7160000000003</v>
      </c>
      <c r="D30" s="171">
        <v>2313</v>
      </c>
      <c r="E30" s="171">
        <v>10314.716</v>
      </c>
    </row>
    <row r="31" spans="1:5" outlineLevel="2" x14ac:dyDescent="0.75">
      <c r="A31" s="158" t="s">
        <v>16</v>
      </c>
      <c r="B31" s="158" t="s">
        <v>182</v>
      </c>
      <c r="C31" s="171">
        <v>16143.347</v>
      </c>
      <c r="D31" s="171">
        <v>686</v>
      </c>
      <c r="E31" s="171">
        <v>16829.347000000002</v>
      </c>
    </row>
    <row r="32" spans="1:5" outlineLevel="2" x14ac:dyDescent="0.75">
      <c r="A32" s="158" t="s">
        <v>16</v>
      </c>
      <c r="B32" s="158" t="s">
        <v>183</v>
      </c>
      <c r="C32" s="171">
        <v>906.34799999999996</v>
      </c>
      <c r="D32" s="171">
        <v>1523.0029999999999</v>
      </c>
      <c r="E32" s="171">
        <v>2429.3510000000001</v>
      </c>
    </row>
    <row r="33" spans="1:5" outlineLevel="2" x14ac:dyDescent="0.75">
      <c r="A33" s="158" t="s">
        <v>16</v>
      </c>
      <c r="B33" s="158" t="s">
        <v>184</v>
      </c>
      <c r="C33" s="171">
        <v>2876.9780000000001</v>
      </c>
      <c r="D33" s="171">
        <v>15004</v>
      </c>
      <c r="E33" s="171">
        <v>17880.977999999999</v>
      </c>
    </row>
    <row r="34" spans="1:5" outlineLevel="2" x14ac:dyDescent="0.75">
      <c r="A34" s="158" t="s">
        <v>16</v>
      </c>
      <c r="B34" s="158" t="s">
        <v>185</v>
      </c>
      <c r="C34" s="171">
        <v>3359.8090000000002</v>
      </c>
      <c r="D34" s="171">
        <v>8792.5570000000007</v>
      </c>
      <c r="E34" s="171">
        <v>12152.366</v>
      </c>
    </row>
    <row r="35" spans="1:5" outlineLevel="2" x14ac:dyDescent="0.75">
      <c r="A35" s="158" t="s">
        <v>16</v>
      </c>
      <c r="B35" s="158" t="s">
        <v>280</v>
      </c>
      <c r="C35" s="171">
        <v>5000</v>
      </c>
      <c r="D35" s="171">
        <v>0</v>
      </c>
      <c r="E35" s="171">
        <v>5000</v>
      </c>
    </row>
    <row r="36" spans="1:5" outlineLevel="2" x14ac:dyDescent="0.75">
      <c r="A36" s="158" t="s">
        <v>16</v>
      </c>
      <c r="B36" s="158" t="s">
        <v>186</v>
      </c>
      <c r="C36" s="171">
        <v>4413.6260000000002</v>
      </c>
      <c r="D36" s="171">
        <v>502</v>
      </c>
      <c r="E36" s="171">
        <v>4915.6260000000002</v>
      </c>
    </row>
    <row r="37" spans="1:5" outlineLevel="2" x14ac:dyDescent="0.75">
      <c r="A37" s="158" t="s">
        <v>16</v>
      </c>
      <c r="B37" s="158" t="s">
        <v>187</v>
      </c>
      <c r="C37" s="171">
        <v>0</v>
      </c>
      <c r="D37" s="171">
        <v>15000</v>
      </c>
      <c r="E37" s="171">
        <v>15000</v>
      </c>
    </row>
    <row r="38" spans="1:5" outlineLevel="2" x14ac:dyDescent="0.75">
      <c r="A38" s="158" t="s">
        <v>16</v>
      </c>
      <c r="B38" s="158" t="s">
        <v>188</v>
      </c>
      <c r="C38" s="171">
        <v>92000</v>
      </c>
      <c r="D38" s="171">
        <v>0</v>
      </c>
      <c r="E38" s="171">
        <v>92000</v>
      </c>
    </row>
    <row r="39" spans="1:5" outlineLevel="2" x14ac:dyDescent="0.75">
      <c r="A39" s="158" t="s">
        <v>16</v>
      </c>
      <c r="B39" s="158" t="s">
        <v>189</v>
      </c>
      <c r="C39" s="171">
        <v>3600</v>
      </c>
      <c r="D39" s="171">
        <v>0</v>
      </c>
      <c r="E39" s="171">
        <v>3600</v>
      </c>
    </row>
    <row r="40" spans="1:5" outlineLevel="2" x14ac:dyDescent="0.75">
      <c r="A40" s="158" t="s">
        <v>16</v>
      </c>
      <c r="B40" s="158" t="s">
        <v>190</v>
      </c>
      <c r="C40" s="171">
        <v>300</v>
      </c>
      <c r="D40" s="171">
        <v>0</v>
      </c>
      <c r="E40" s="171">
        <v>300</v>
      </c>
    </row>
    <row r="41" spans="1:5" outlineLevel="2" x14ac:dyDescent="0.75">
      <c r="A41" s="158" t="s">
        <v>16</v>
      </c>
      <c r="B41" s="158" t="s">
        <v>191</v>
      </c>
      <c r="C41" s="171">
        <v>3500.0030000000002</v>
      </c>
      <c r="D41" s="171">
        <v>0</v>
      </c>
      <c r="E41" s="171">
        <v>3500.0030000000002</v>
      </c>
    </row>
    <row r="42" spans="1:5" outlineLevel="2" x14ac:dyDescent="0.75">
      <c r="A42" s="158" t="s">
        <v>16</v>
      </c>
      <c r="B42" s="158" t="s">
        <v>192</v>
      </c>
      <c r="C42" s="171">
        <v>22000</v>
      </c>
      <c r="D42" s="171">
        <v>0</v>
      </c>
      <c r="E42" s="171">
        <v>22000</v>
      </c>
    </row>
    <row r="43" spans="1:5" outlineLevel="2" x14ac:dyDescent="0.75">
      <c r="A43" s="158" t="s">
        <v>16</v>
      </c>
      <c r="B43" s="158" t="s">
        <v>193</v>
      </c>
      <c r="C43" s="171">
        <v>16000</v>
      </c>
      <c r="D43" s="171">
        <v>0</v>
      </c>
      <c r="E43" s="171">
        <v>16000</v>
      </c>
    </row>
    <row r="44" spans="1:5" outlineLevel="2" x14ac:dyDescent="0.75">
      <c r="A44" s="158" t="s">
        <v>16</v>
      </c>
      <c r="B44" s="158" t="s">
        <v>194</v>
      </c>
      <c r="C44" s="171">
        <v>6662.3450000000003</v>
      </c>
      <c r="D44" s="171">
        <v>0</v>
      </c>
      <c r="E44" s="171">
        <v>6662.3450000000003</v>
      </c>
    </row>
    <row r="45" spans="1:5" outlineLevel="1" x14ac:dyDescent="0.75">
      <c r="A45" s="161" t="s">
        <v>59</v>
      </c>
      <c r="B45" s="161"/>
      <c r="C45" s="172">
        <f>SUBTOTAL(9,C3:C44)</f>
        <v>648234.3330000001</v>
      </c>
      <c r="D45" s="172">
        <f>SUBTOTAL(9,D3:D44)</f>
        <v>270656.16700000002</v>
      </c>
      <c r="E45" s="172">
        <f>SUBTOTAL(9,E3:E44)</f>
        <v>918890.50000000035</v>
      </c>
    </row>
    <row r="46" spans="1:5" outlineLevel="2" x14ac:dyDescent="0.75">
      <c r="A46" s="158" t="s">
        <v>196</v>
      </c>
      <c r="B46" s="158" t="s">
        <v>270</v>
      </c>
      <c r="C46" s="171">
        <v>0</v>
      </c>
      <c r="D46" s="171">
        <v>34654</v>
      </c>
      <c r="E46" s="171">
        <v>34654</v>
      </c>
    </row>
    <row r="47" spans="1:5" outlineLevel="2" x14ac:dyDescent="0.75">
      <c r="A47" s="158" t="s">
        <v>196</v>
      </c>
      <c r="B47" s="158" t="s">
        <v>155</v>
      </c>
      <c r="C47" s="171">
        <v>1864.2840000000001</v>
      </c>
      <c r="D47" s="171">
        <v>2949.002</v>
      </c>
      <c r="E47" s="171">
        <v>4813.2860000000001</v>
      </c>
    </row>
    <row r="48" spans="1:5" outlineLevel="2" x14ac:dyDescent="0.75">
      <c r="A48" s="158" t="s">
        <v>196</v>
      </c>
      <c r="B48" s="158" t="s">
        <v>156</v>
      </c>
      <c r="C48" s="171">
        <v>0</v>
      </c>
      <c r="D48" s="171">
        <v>271</v>
      </c>
      <c r="E48" s="171">
        <v>271</v>
      </c>
    </row>
    <row r="49" spans="1:5" outlineLevel="2" x14ac:dyDescent="0.75">
      <c r="A49" s="158" t="s">
        <v>196</v>
      </c>
      <c r="B49" s="158" t="s">
        <v>157</v>
      </c>
      <c r="C49" s="171">
        <v>1933.316</v>
      </c>
      <c r="D49" s="171">
        <v>13568.5</v>
      </c>
      <c r="E49" s="171">
        <v>15501.816000000001</v>
      </c>
    </row>
    <row r="50" spans="1:5" outlineLevel="2" x14ac:dyDescent="0.75">
      <c r="A50" s="158" t="s">
        <v>196</v>
      </c>
      <c r="B50" s="158" t="s">
        <v>158</v>
      </c>
      <c r="C50" s="171">
        <v>22718.361000000001</v>
      </c>
      <c r="D50" s="171">
        <v>7814</v>
      </c>
      <c r="E50" s="171">
        <v>30532.361000000001</v>
      </c>
    </row>
    <row r="51" spans="1:5" outlineLevel="2" x14ac:dyDescent="0.75">
      <c r="A51" s="158" t="s">
        <v>196</v>
      </c>
      <c r="B51" s="158" t="s">
        <v>159</v>
      </c>
      <c r="C51" s="171">
        <v>0</v>
      </c>
      <c r="D51" s="171">
        <v>2290.9960000000001</v>
      </c>
      <c r="E51" s="171">
        <v>2290.9960000000001</v>
      </c>
    </row>
    <row r="52" spans="1:5" outlineLevel="2" x14ac:dyDescent="0.75">
      <c r="A52" s="158" t="s">
        <v>196</v>
      </c>
      <c r="B52" s="158" t="s">
        <v>160</v>
      </c>
      <c r="C52" s="171">
        <v>728.36400000000003</v>
      </c>
      <c r="D52" s="171">
        <v>488</v>
      </c>
      <c r="E52" s="171">
        <v>1216.364</v>
      </c>
    </row>
    <row r="53" spans="1:5" outlineLevel="2" x14ac:dyDescent="0.75">
      <c r="A53" s="158" t="s">
        <v>196</v>
      </c>
      <c r="B53" s="158" t="s">
        <v>161</v>
      </c>
      <c r="C53" s="171">
        <v>332.60399999999998</v>
      </c>
      <c r="D53" s="171">
        <v>34</v>
      </c>
      <c r="E53" s="171">
        <v>366.60399999999998</v>
      </c>
    </row>
    <row r="54" spans="1:5" outlineLevel="2" x14ac:dyDescent="0.75">
      <c r="A54" s="158" t="s">
        <v>196</v>
      </c>
      <c r="B54" s="158" t="s">
        <v>162</v>
      </c>
      <c r="C54" s="171">
        <v>46.509</v>
      </c>
      <c r="D54" s="171">
        <v>30</v>
      </c>
      <c r="E54" s="171">
        <v>76.509</v>
      </c>
    </row>
    <row r="55" spans="1:5" outlineLevel="2" x14ac:dyDescent="0.75">
      <c r="A55" s="158" t="s">
        <v>196</v>
      </c>
      <c r="B55" s="158" t="s">
        <v>163</v>
      </c>
      <c r="C55" s="171">
        <v>9063.44</v>
      </c>
      <c r="D55" s="171">
        <v>10</v>
      </c>
      <c r="E55" s="171">
        <v>9073.44</v>
      </c>
    </row>
    <row r="56" spans="1:5" outlineLevel="2" x14ac:dyDescent="0.75">
      <c r="A56" s="158" t="s">
        <v>196</v>
      </c>
      <c r="B56" s="158" t="s">
        <v>164</v>
      </c>
      <c r="C56" s="171">
        <v>47.820999999999998</v>
      </c>
      <c r="D56" s="171">
        <v>74</v>
      </c>
      <c r="E56" s="171">
        <v>121.821</v>
      </c>
    </row>
    <row r="57" spans="1:5" outlineLevel="2" x14ac:dyDescent="0.75">
      <c r="A57" s="158" t="s">
        <v>196</v>
      </c>
      <c r="B57" s="158" t="s">
        <v>165</v>
      </c>
      <c r="C57" s="171">
        <v>10555.057000000001</v>
      </c>
      <c r="D57" s="171">
        <v>5857</v>
      </c>
      <c r="E57" s="171">
        <v>16412.057000000001</v>
      </c>
    </row>
    <row r="58" spans="1:5" outlineLevel="2" x14ac:dyDescent="0.75">
      <c r="A58" s="158" t="s">
        <v>196</v>
      </c>
      <c r="B58" s="158" t="s">
        <v>166</v>
      </c>
      <c r="C58" s="171">
        <v>2123.779</v>
      </c>
      <c r="D58" s="171">
        <v>1411</v>
      </c>
      <c r="E58" s="171">
        <v>3534.779</v>
      </c>
    </row>
    <row r="59" spans="1:5" outlineLevel="2" x14ac:dyDescent="0.75">
      <c r="A59" s="158" t="s">
        <v>196</v>
      </c>
      <c r="B59" s="158" t="s">
        <v>167</v>
      </c>
      <c r="C59" s="171">
        <v>22914.212</v>
      </c>
      <c r="D59" s="171">
        <v>1127</v>
      </c>
      <c r="E59" s="171">
        <v>24041.212</v>
      </c>
    </row>
    <row r="60" spans="1:5" outlineLevel="2" x14ac:dyDescent="0.75">
      <c r="A60" s="158" t="s">
        <v>196</v>
      </c>
      <c r="B60" s="158" t="s">
        <v>168</v>
      </c>
      <c r="C60" s="171">
        <v>0</v>
      </c>
      <c r="D60" s="171">
        <v>50.000999999999998</v>
      </c>
      <c r="E60" s="171">
        <v>50.000999999999998</v>
      </c>
    </row>
    <row r="61" spans="1:5" outlineLevel="2" x14ac:dyDescent="0.75">
      <c r="A61" s="158" t="s">
        <v>196</v>
      </c>
      <c r="B61" s="158" t="s">
        <v>169</v>
      </c>
      <c r="C61" s="171">
        <v>236.81</v>
      </c>
      <c r="D61" s="171">
        <v>1376</v>
      </c>
      <c r="E61" s="171">
        <v>1612.81</v>
      </c>
    </row>
    <row r="62" spans="1:5" outlineLevel="2" x14ac:dyDescent="0.75">
      <c r="A62" s="158" t="s">
        <v>196</v>
      </c>
      <c r="B62" s="158" t="s">
        <v>170</v>
      </c>
      <c r="C62" s="171">
        <v>14.058999999999999</v>
      </c>
      <c r="D62" s="171">
        <v>83</v>
      </c>
      <c r="E62" s="171">
        <v>97.058999999999997</v>
      </c>
    </row>
    <row r="63" spans="1:5" outlineLevel="2" x14ac:dyDescent="0.75">
      <c r="A63" s="158" t="s">
        <v>196</v>
      </c>
      <c r="B63" s="158" t="s">
        <v>172</v>
      </c>
      <c r="C63" s="171">
        <v>217.72300000000001</v>
      </c>
      <c r="D63" s="171">
        <v>4864</v>
      </c>
      <c r="E63" s="171">
        <v>5081.723</v>
      </c>
    </row>
    <row r="64" spans="1:5" outlineLevel="2" x14ac:dyDescent="0.75">
      <c r="A64" s="158" t="s">
        <v>196</v>
      </c>
      <c r="B64" s="158" t="s">
        <v>173</v>
      </c>
      <c r="C64" s="171">
        <v>21.466999999999999</v>
      </c>
      <c r="D64" s="171">
        <v>0</v>
      </c>
      <c r="E64" s="171">
        <v>21.466999999999999</v>
      </c>
    </row>
    <row r="65" spans="1:5" outlineLevel="2" x14ac:dyDescent="0.75">
      <c r="A65" s="158" t="s">
        <v>196</v>
      </c>
      <c r="B65" s="158" t="s">
        <v>174</v>
      </c>
      <c r="C65" s="171">
        <v>1182.201</v>
      </c>
      <c r="D65" s="171">
        <v>870</v>
      </c>
      <c r="E65" s="171">
        <v>2052.201</v>
      </c>
    </row>
    <row r="66" spans="1:5" outlineLevel="2" x14ac:dyDescent="0.75">
      <c r="A66" s="158" t="s">
        <v>196</v>
      </c>
      <c r="B66" s="158" t="s">
        <v>175</v>
      </c>
      <c r="C66" s="171">
        <v>315.54599999999999</v>
      </c>
      <c r="D66" s="171">
        <v>1049</v>
      </c>
      <c r="E66" s="171">
        <v>1364.546</v>
      </c>
    </row>
    <row r="67" spans="1:5" outlineLevel="2" x14ac:dyDescent="0.75">
      <c r="A67" s="158" t="s">
        <v>196</v>
      </c>
      <c r="B67" s="158" t="s">
        <v>176</v>
      </c>
      <c r="C67" s="171">
        <v>59.194000000000003</v>
      </c>
      <c r="D67" s="171">
        <v>80.001000000000005</v>
      </c>
      <c r="E67" s="171">
        <v>139.19499999999999</v>
      </c>
    </row>
    <row r="68" spans="1:5" outlineLevel="2" x14ac:dyDescent="0.75">
      <c r="A68" s="158" t="s">
        <v>196</v>
      </c>
      <c r="B68" s="158" t="s">
        <v>177</v>
      </c>
      <c r="C68" s="171">
        <v>76.296999999999997</v>
      </c>
      <c r="D68" s="171">
        <v>10532.001</v>
      </c>
      <c r="E68" s="171">
        <v>10608.298000000001</v>
      </c>
    </row>
    <row r="69" spans="1:5" outlineLevel="2" x14ac:dyDescent="0.75">
      <c r="A69" s="158" t="s">
        <v>196</v>
      </c>
      <c r="B69" s="158" t="s">
        <v>178</v>
      </c>
      <c r="C69" s="171">
        <v>131.87700000000001</v>
      </c>
      <c r="D69" s="171">
        <v>122</v>
      </c>
      <c r="E69" s="171">
        <v>253.87700000000001</v>
      </c>
    </row>
    <row r="70" spans="1:5" outlineLevel="2" x14ac:dyDescent="0.75">
      <c r="A70" s="158" t="s">
        <v>196</v>
      </c>
      <c r="B70" s="158" t="s">
        <v>180</v>
      </c>
      <c r="C70" s="171">
        <v>923.30799999999999</v>
      </c>
      <c r="D70" s="171">
        <v>3025</v>
      </c>
      <c r="E70" s="171">
        <v>3948.308</v>
      </c>
    </row>
    <row r="71" spans="1:5" outlineLevel="2" x14ac:dyDescent="0.75">
      <c r="A71" s="158" t="s">
        <v>196</v>
      </c>
      <c r="B71" s="158" t="s">
        <v>181</v>
      </c>
      <c r="C71" s="171">
        <v>17191.478999999999</v>
      </c>
      <c r="D71" s="171">
        <v>1641.999</v>
      </c>
      <c r="E71" s="171">
        <v>18833.477999999999</v>
      </c>
    </row>
    <row r="72" spans="1:5" outlineLevel="2" x14ac:dyDescent="0.75">
      <c r="A72" s="158" t="s">
        <v>196</v>
      </c>
      <c r="B72" s="158" t="s">
        <v>182</v>
      </c>
      <c r="C72" s="171">
        <v>5219.1729999999998</v>
      </c>
      <c r="D72" s="171">
        <v>580</v>
      </c>
      <c r="E72" s="171">
        <v>5799.1729999999998</v>
      </c>
    </row>
    <row r="73" spans="1:5" outlineLevel="2" x14ac:dyDescent="0.75">
      <c r="A73" s="158" t="s">
        <v>196</v>
      </c>
      <c r="B73" s="158" t="s">
        <v>183</v>
      </c>
      <c r="C73" s="171">
        <v>0</v>
      </c>
      <c r="D73" s="171">
        <v>160</v>
      </c>
      <c r="E73" s="171">
        <v>160</v>
      </c>
    </row>
    <row r="74" spans="1:5" outlineLevel="2" x14ac:dyDescent="0.75">
      <c r="A74" s="158" t="s">
        <v>196</v>
      </c>
      <c r="B74" s="158" t="s">
        <v>184</v>
      </c>
      <c r="C74" s="171">
        <v>132.43700000000001</v>
      </c>
      <c r="D74" s="171">
        <v>2621</v>
      </c>
      <c r="E74" s="171">
        <v>2753.4369999999999</v>
      </c>
    </row>
    <row r="75" spans="1:5" outlineLevel="2" x14ac:dyDescent="0.75">
      <c r="A75" s="158" t="s">
        <v>196</v>
      </c>
      <c r="B75" s="158" t="s">
        <v>186</v>
      </c>
      <c r="C75" s="171">
        <v>157.065</v>
      </c>
      <c r="D75" s="171">
        <v>386</v>
      </c>
      <c r="E75" s="171">
        <v>543.06500000000005</v>
      </c>
    </row>
    <row r="76" spans="1:5" outlineLevel="2" x14ac:dyDescent="0.75">
      <c r="A76" s="158" t="s">
        <v>196</v>
      </c>
      <c r="B76" s="158" t="s">
        <v>187</v>
      </c>
      <c r="C76" s="171">
        <v>0</v>
      </c>
      <c r="D76" s="171">
        <v>2400</v>
      </c>
      <c r="E76" s="171">
        <v>2400</v>
      </c>
    </row>
    <row r="77" spans="1:5" outlineLevel="2" x14ac:dyDescent="0.75">
      <c r="A77" s="158" t="s">
        <v>196</v>
      </c>
      <c r="B77" s="158" t="s">
        <v>188</v>
      </c>
      <c r="C77" s="171">
        <v>76</v>
      </c>
      <c r="D77" s="171">
        <v>0</v>
      </c>
      <c r="E77" s="171">
        <v>76</v>
      </c>
    </row>
    <row r="78" spans="1:5" outlineLevel="2" x14ac:dyDescent="0.75">
      <c r="A78" s="158" t="s">
        <v>196</v>
      </c>
      <c r="B78" s="158" t="s">
        <v>194</v>
      </c>
      <c r="C78" s="171">
        <v>717.61699999999996</v>
      </c>
      <c r="D78" s="171">
        <v>0</v>
      </c>
      <c r="E78" s="171">
        <v>717.61699999999996</v>
      </c>
    </row>
    <row r="79" spans="1:5" outlineLevel="1" x14ac:dyDescent="0.75">
      <c r="A79" s="161" t="s">
        <v>197</v>
      </c>
      <c r="B79" s="161"/>
      <c r="C79" s="172">
        <f>SUBTOTAL(9,C46:C78)</f>
        <v>99000.000000000015</v>
      </c>
      <c r="D79" s="172">
        <f>SUBTOTAL(9,D46:D78)</f>
        <v>100418.5</v>
      </c>
      <c r="E79" s="172">
        <f>SUBTOTAL(9,E46:E78)</f>
        <v>199418.50000000003</v>
      </c>
    </row>
    <row r="80" spans="1:5" x14ac:dyDescent="0.75">
      <c r="A80" s="161" t="s">
        <v>54</v>
      </c>
      <c r="B80" s="161"/>
      <c r="C80" s="172">
        <f>SUBTOTAL(9,C3:C78)</f>
        <v>747234.33299999998</v>
      </c>
      <c r="D80" s="172">
        <f>SUBTOTAL(9,D3:D78)</f>
        <v>371074.66699999996</v>
      </c>
      <c r="E80" s="172">
        <f>SUBTOTAL(9,E3:E78)</f>
        <v>1118309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B23F-6C0C-49B6-9B72-A322A7FC43CF}">
  <sheetPr>
    <pageSetUpPr fitToPage="1"/>
  </sheetPr>
  <dimension ref="A1:C34"/>
  <sheetViews>
    <sheetView zoomScaleNormal="100" zoomScaleSheetLayoutView="100" workbookViewId="0">
      <selection sqref="A1:XFD2"/>
    </sheetView>
  </sheetViews>
  <sheetFormatPr defaultColWidth="9.1328125" defaultRowHeight="14.25" x14ac:dyDescent="0.75"/>
  <cols>
    <col min="1" max="1" width="5.2265625" style="14" bestFit="1" customWidth="1"/>
    <col min="2" max="2" width="18.81640625" style="6" bestFit="1" customWidth="1"/>
    <col min="3" max="3" width="24.81640625" style="16" bestFit="1" customWidth="1"/>
    <col min="4" max="16384" width="9.1328125" style="6"/>
  </cols>
  <sheetData>
    <row r="1" spans="1:3" ht="15.5" thickTop="1" x14ac:dyDescent="0.75">
      <c r="A1" s="7" t="s">
        <v>199</v>
      </c>
      <c r="B1" s="8" t="s">
        <v>200</v>
      </c>
      <c r="C1" s="129" t="s">
        <v>201</v>
      </c>
    </row>
    <row r="2" spans="1:3" ht="14.75" x14ac:dyDescent="0.75">
      <c r="A2" s="49" t="s">
        <v>202</v>
      </c>
      <c r="B2" s="50" t="s">
        <v>203</v>
      </c>
      <c r="C2" s="130">
        <v>477518.55800000002</v>
      </c>
    </row>
    <row r="3" spans="1:3" ht="14.75" x14ac:dyDescent="0.75">
      <c r="A3" s="49" t="s">
        <v>204</v>
      </c>
      <c r="B3" s="50" t="s">
        <v>205</v>
      </c>
      <c r="C3" s="130">
        <v>58266.442000000003</v>
      </c>
    </row>
    <row r="4" spans="1:3" ht="14.75" x14ac:dyDescent="0.75">
      <c r="A4" s="49" t="s">
        <v>206</v>
      </c>
      <c r="B4" s="50" t="s">
        <v>207</v>
      </c>
      <c r="C4" s="130">
        <v>161000</v>
      </c>
    </row>
    <row r="5" spans="1:3" ht="14.75" x14ac:dyDescent="0.75">
      <c r="A5" s="49" t="s">
        <v>208</v>
      </c>
      <c r="B5" s="50" t="s">
        <v>209</v>
      </c>
      <c r="C5" s="130"/>
    </row>
    <row r="6" spans="1:3" ht="14.75" x14ac:dyDescent="0.75">
      <c r="A6" s="9"/>
      <c r="B6" s="133" t="s">
        <v>210</v>
      </c>
      <c r="C6" s="52">
        <v>736.43399999999997</v>
      </c>
    </row>
    <row r="7" spans="1:3" ht="14.75" x14ac:dyDescent="0.75">
      <c r="A7" s="9"/>
      <c r="B7" s="133" t="s">
        <v>163</v>
      </c>
      <c r="C7" s="52">
        <v>20861.091</v>
      </c>
    </row>
    <row r="8" spans="1:3" s="13" customFormat="1" ht="14.75" x14ac:dyDescent="0.75">
      <c r="A8" s="11"/>
      <c r="B8" s="134" t="s">
        <v>182</v>
      </c>
      <c r="C8" s="52">
        <v>4788.22</v>
      </c>
    </row>
    <row r="9" spans="1:3" s="13" customFormat="1" ht="14.75" x14ac:dyDescent="0.75">
      <c r="A9" s="11"/>
      <c r="B9" s="134" t="s">
        <v>211</v>
      </c>
      <c r="C9" s="52">
        <v>2460</v>
      </c>
    </row>
    <row r="10" spans="1:3" s="13" customFormat="1" ht="14.75" x14ac:dyDescent="0.75">
      <c r="A10" s="11"/>
      <c r="B10" s="134" t="s">
        <v>212</v>
      </c>
      <c r="C10" s="52">
        <v>2824</v>
      </c>
    </row>
    <row r="11" spans="1:3" s="13" customFormat="1" ht="14.75" x14ac:dyDescent="0.75">
      <c r="A11" s="11"/>
      <c r="B11" s="134" t="s">
        <v>213</v>
      </c>
      <c r="C11" s="52">
        <v>281</v>
      </c>
    </row>
    <row r="12" spans="1:3" ht="14.75" x14ac:dyDescent="0.75">
      <c r="A12" s="9"/>
      <c r="B12" s="133" t="s">
        <v>214</v>
      </c>
      <c r="C12" s="52">
        <v>654</v>
      </c>
    </row>
    <row r="13" spans="1:3" ht="14.75" x14ac:dyDescent="0.75">
      <c r="A13" s="9"/>
      <c r="B13" s="133" t="s">
        <v>165</v>
      </c>
      <c r="C13" s="52">
        <v>1099.8050000000001</v>
      </c>
    </row>
    <row r="14" spans="1:3" ht="14.75" x14ac:dyDescent="0.75">
      <c r="A14" s="9"/>
      <c r="B14" s="133" t="s">
        <v>215</v>
      </c>
      <c r="C14" s="52">
        <v>465</v>
      </c>
    </row>
    <row r="15" spans="1:3" ht="17.45" customHeight="1" x14ac:dyDescent="0.75">
      <c r="A15" s="9"/>
      <c r="B15" s="10" t="s">
        <v>180</v>
      </c>
      <c r="C15" s="52">
        <v>250</v>
      </c>
    </row>
    <row r="16" spans="1:3" ht="17.45" customHeight="1" x14ac:dyDescent="0.75">
      <c r="A16" s="9"/>
      <c r="B16" s="10" t="s">
        <v>175</v>
      </c>
      <c r="C16" s="52">
        <v>20</v>
      </c>
    </row>
    <row r="17" spans="1:3" ht="17.45" customHeight="1" x14ac:dyDescent="0.75">
      <c r="A17" s="9"/>
      <c r="B17" s="10" t="s">
        <v>216</v>
      </c>
      <c r="C17" s="52">
        <v>410.8</v>
      </c>
    </row>
    <row r="18" spans="1:3" ht="17.45" customHeight="1" x14ac:dyDescent="0.75">
      <c r="A18" s="9"/>
      <c r="B18" s="10" t="s">
        <v>217</v>
      </c>
      <c r="C18" s="52">
        <v>420.99</v>
      </c>
    </row>
    <row r="19" spans="1:3" ht="17.45" customHeight="1" x14ac:dyDescent="0.75">
      <c r="A19" s="9"/>
      <c r="B19" s="10" t="s">
        <v>172</v>
      </c>
      <c r="C19" s="52">
        <v>461.79</v>
      </c>
    </row>
    <row r="20" spans="1:3" ht="17.45" customHeight="1" x14ac:dyDescent="0.75">
      <c r="A20" s="9"/>
      <c r="B20" s="10" t="s">
        <v>218</v>
      </c>
      <c r="C20" s="52">
        <v>251.2</v>
      </c>
    </row>
    <row r="21" spans="1:3" ht="17.45" customHeight="1" x14ac:dyDescent="0.75">
      <c r="A21" s="9"/>
      <c r="B21" s="10" t="s">
        <v>219</v>
      </c>
      <c r="C21" s="52">
        <v>3601.5</v>
      </c>
    </row>
    <row r="22" spans="1:3" ht="17.45" customHeight="1" x14ac:dyDescent="0.75">
      <c r="A22" s="9"/>
      <c r="B22" s="10" t="s">
        <v>173</v>
      </c>
      <c r="C22" s="52">
        <v>60</v>
      </c>
    </row>
    <row r="23" spans="1:3" ht="17.45" customHeight="1" x14ac:dyDescent="0.75">
      <c r="A23" s="9"/>
      <c r="B23" s="10" t="s">
        <v>220</v>
      </c>
      <c r="C23" s="52">
        <v>7.07</v>
      </c>
    </row>
    <row r="24" spans="1:3" ht="17.45" customHeight="1" x14ac:dyDescent="0.75">
      <c r="A24" s="9"/>
      <c r="B24" s="10" t="s">
        <v>221</v>
      </c>
      <c r="C24" s="52">
        <v>57</v>
      </c>
    </row>
    <row r="25" spans="1:3" ht="17.45" customHeight="1" x14ac:dyDescent="0.75">
      <c r="A25" s="9"/>
      <c r="B25" s="10" t="s">
        <v>222</v>
      </c>
      <c r="C25" s="52">
        <v>9040</v>
      </c>
    </row>
    <row r="26" spans="1:3" s="13" customFormat="1" ht="17.45" customHeight="1" x14ac:dyDescent="0.75">
      <c r="A26" s="11"/>
      <c r="B26" s="12" t="s">
        <v>223</v>
      </c>
      <c r="C26" s="52">
        <v>338</v>
      </c>
    </row>
    <row r="27" spans="1:3" ht="17.45" customHeight="1" x14ac:dyDescent="0.75">
      <c r="A27" s="9"/>
      <c r="B27" s="10" t="s">
        <v>224</v>
      </c>
      <c r="C27" s="52">
        <v>44.1</v>
      </c>
    </row>
    <row r="28" spans="1:3" ht="17.45" customHeight="1" x14ac:dyDescent="0.75">
      <c r="A28" s="9"/>
      <c r="B28" s="10" t="s">
        <v>164</v>
      </c>
      <c r="C28" s="52">
        <v>102</v>
      </c>
    </row>
    <row r="29" spans="1:3" ht="17.45" customHeight="1" x14ac:dyDescent="0.75">
      <c r="A29" s="9"/>
      <c r="B29" s="53" t="s">
        <v>225</v>
      </c>
      <c r="C29" s="54">
        <f>SUM(C6:C28)</f>
        <v>49234</v>
      </c>
    </row>
    <row r="30" spans="1:3" ht="20.25" customHeight="1" x14ac:dyDescent="0.75">
      <c r="A30" s="49" t="s">
        <v>226</v>
      </c>
      <c r="B30" s="50" t="s">
        <v>227</v>
      </c>
      <c r="C30" s="51">
        <v>90981</v>
      </c>
    </row>
    <row r="31" spans="1:3" ht="20.25" customHeight="1" x14ac:dyDescent="0.75">
      <c r="A31" s="49" t="s">
        <v>228</v>
      </c>
      <c r="B31" s="50" t="s">
        <v>229</v>
      </c>
      <c r="C31" s="51">
        <v>86000</v>
      </c>
    </row>
    <row r="32" spans="1:3" ht="17.45" customHeight="1" thickBot="1" x14ac:dyDescent="0.9">
      <c r="A32" s="118" t="s">
        <v>230</v>
      </c>
      <c r="B32" s="119"/>
      <c r="C32" s="55">
        <f>C2+C3+C4+C29+C30+C31</f>
        <v>923000</v>
      </c>
    </row>
    <row r="33" spans="3:3" ht="15" thickTop="1" x14ac:dyDescent="0.75"/>
    <row r="34" spans="3:3" ht="14.5" x14ac:dyDescent="0.75">
      <c r="C34" s="15"/>
    </row>
  </sheetData>
  <mergeCells count="1">
    <mergeCell ref="A32:B32"/>
  </mergeCells>
  <printOptions horizontalCentered="1"/>
  <pageMargins left="0.43" right="0.33" top="0.36" bottom="0.43" header="0.17" footer="0.17"/>
  <pageSetup fitToHeight="0" orientation="portrait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05D8-497D-456C-9023-7FD5F8F6FBDE}">
  <sheetPr>
    <pageSetUpPr fitToPage="1"/>
  </sheetPr>
  <dimension ref="A1:D36"/>
  <sheetViews>
    <sheetView zoomScaleNormal="100" zoomScaleSheetLayoutView="100" workbookViewId="0">
      <selection sqref="A1:XFD2"/>
    </sheetView>
  </sheetViews>
  <sheetFormatPr defaultColWidth="9.1328125" defaultRowHeight="14.25" x14ac:dyDescent="0.75"/>
  <cols>
    <col min="1" max="1" width="5.2265625" style="101" bestFit="1" customWidth="1"/>
    <col min="2" max="2" width="18.81640625" style="87" bestFit="1" customWidth="1"/>
    <col min="3" max="3" width="22.2265625" style="16" bestFit="1" customWidth="1"/>
    <col min="4" max="4" width="14.54296875" style="87" bestFit="1" customWidth="1"/>
    <col min="5" max="16384" width="9.1328125" style="87"/>
  </cols>
  <sheetData>
    <row r="1" spans="1:3" ht="15.5" thickTop="1" x14ac:dyDescent="0.75">
      <c r="A1" s="88" t="s">
        <v>199</v>
      </c>
      <c r="B1" s="89" t="s">
        <v>200</v>
      </c>
      <c r="C1" s="129" t="s">
        <v>281</v>
      </c>
    </row>
    <row r="2" spans="1:3" ht="14.75" x14ac:dyDescent="0.75">
      <c r="A2" s="90" t="s">
        <v>202</v>
      </c>
      <c r="B2" s="91" t="s">
        <v>203</v>
      </c>
      <c r="C2" s="130">
        <v>559257.24600000004</v>
      </c>
    </row>
    <row r="3" spans="1:3" ht="14.75" x14ac:dyDescent="0.75">
      <c r="A3" s="90" t="s">
        <v>204</v>
      </c>
      <c r="B3" s="91" t="s">
        <v>205</v>
      </c>
      <c r="C3" s="130">
        <v>74701</v>
      </c>
    </row>
    <row r="4" spans="1:3" ht="14.75" x14ac:dyDescent="0.75">
      <c r="A4" s="90" t="s">
        <v>206</v>
      </c>
      <c r="B4" s="91" t="s">
        <v>207</v>
      </c>
      <c r="C4" s="130">
        <v>187700</v>
      </c>
    </row>
    <row r="5" spans="1:3" ht="14.75" x14ac:dyDescent="0.75">
      <c r="A5" s="90" t="s">
        <v>208</v>
      </c>
      <c r="B5" s="91" t="s">
        <v>209</v>
      </c>
      <c r="C5" s="130"/>
    </row>
    <row r="6" spans="1:3" ht="14.75" x14ac:dyDescent="0.75">
      <c r="A6" s="92"/>
      <c r="B6" s="131" t="s">
        <v>210</v>
      </c>
      <c r="C6" s="52">
        <v>191.5</v>
      </c>
    </row>
    <row r="7" spans="1:3" ht="14.75" x14ac:dyDescent="0.75">
      <c r="A7" s="92"/>
      <c r="B7" s="131" t="s">
        <v>163</v>
      </c>
      <c r="C7" s="52">
        <v>37564.298999999999</v>
      </c>
    </row>
    <row r="8" spans="1:3" s="96" customFormat="1" ht="14.75" x14ac:dyDescent="0.75">
      <c r="A8" s="94"/>
      <c r="B8" s="132" t="s">
        <v>182</v>
      </c>
      <c r="C8" s="52">
        <v>9999</v>
      </c>
    </row>
    <row r="9" spans="1:3" s="96" customFormat="1" ht="14.75" x14ac:dyDescent="0.75">
      <c r="A9" s="94"/>
      <c r="B9" s="132" t="s">
        <v>211</v>
      </c>
      <c r="C9" s="52">
        <v>5655</v>
      </c>
    </row>
    <row r="10" spans="1:3" s="96" customFormat="1" ht="14.75" x14ac:dyDescent="0.75">
      <c r="A10" s="94"/>
      <c r="B10" s="132" t="s">
        <v>212</v>
      </c>
      <c r="C10" s="52">
        <v>5500</v>
      </c>
    </row>
    <row r="11" spans="1:3" s="96" customFormat="1" ht="14.75" x14ac:dyDescent="0.75">
      <c r="A11" s="94"/>
      <c r="B11" s="132" t="s">
        <v>213</v>
      </c>
      <c r="C11" s="52">
        <v>358</v>
      </c>
    </row>
    <row r="12" spans="1:3" ht="14.75" x14ac:dyDescent="0.75">
      <c r="A12" s="92"/>
      <c r="B12" s="131" t="s">
        <v>214</v>
      </c>
      <c r="C12" s="52">
        <v>707</v>
      </c>
    </row>
    <row r="13" spans="1:3" ht="14.75" x14ac:dyDescent="0.75">
      <c r="A13" s="92"/>
      <c r="B13" s="131" t="s">
        <v>165</v>
      </c>
      <c r="C13" s="52">
        <v>1503</v>
      </c>
    </row>
    <row r="14" spans="1:3" ht="14.75" x14ac:dyDescent="0.75">
      <c r="A14" s="92"/>
      <c r="B14" s="131" t="s">
        <v>215</v>
      </c>
      <c r="C14" s="52">
        <v>540</v>
      </c>
    </row>
    <row r="15" spans="1:3" ht="17.45" customHeight="1" x14ac:dyDescent="0.75">
      <c r="A15" s="92"/>
      <c r="B15" s="93" t="s">
        <v>180</v>
      </c>
      <c r="C15" s="52">
        <v>300</v>
      </c>
    </row>
    <row r="16" spans="1:3" ht="17.45" customHeight="1" x14ac:dyDescent="0.75">
      <c r="A16" s="92"/>
      <c r="B16" s="93" t="s">
        <v>175</v>
      </c>
      <c r="C16" s="52">
        <v>0</v>
      </c>
    </row>
    <row r="17" spans="1:3" ht="17.45" customHeight="1" x14ac:dyDescent="0.75">
      <c r="A17" s="92"/>
      <c r="B17" s="93" t="s">
        <v>216</v>
      </c>
      <c r="C17" s="52">
        <v>765</v>
      </c>
    </row>
    <row r="18" spans="1:3" ht="17.45" customHeight="1" x14ac:dyDescent="0.75">
      <c r="A18" s="92"/>
      <c r="B18" s="93" t="s">
        <v>217</v>
      </c>
      <c r="C18" s="52">
        <v>265</v>
      </c>
    </row>
    <row r="19" spans="1:3" ht="17.45" customHeight="1" x14ac:dyDescent="0.75">
      <c r="A19" s="92"/>
      <c r="B19" s="93" t="s">
        <v>172</v>
      </c>
      <c r="C19" s="52">
        <v>210</v>
      </c>
    </row>
    <row r="20" spans="1:3" ht="17.45" customHeight="1" x14ac:dyDescent="0.75">
      <c r="A20" s="92"/>
      <c r="B20" s="93" t="s">
        <v>218</v>
      </c>
      <c r="C20" s="52">
        <v>507.20100000000002</v>
      </c>
    </row>
    <row r="21" spans="1:3" ht="17.45" customHeight="1" x14ac:dyDescent="0.75">
      <c r="A21" s="92"/>
      <c r="B21" s="93" t="s">
        <v>219</v>
      </c>
      <c r="C21" s="52">
        <v>6239</v>
      </c>
    </row>
    <row r="22" spans="1:3" ht="17.45" customHeight="1" x14ac:dyDescent="0.75">
      <c r="A22" s="92"/>
      <c r="B22" s="93" t="s">
        <v>173</v>
      </c>
      <c r="C22" s="52">
        <v>120</v>
      </c>
    </row>
    <row r="23" spans="1:3" ht="17.45" customHeight="1" x14ac:dyDescent="0.75">
      <c r="A23" s="92"/>
      <c r="B23" s="93" t="s">
        <v>220</v>
      </c>
      <c r="C23" s="52">
        <v>9</v>
      </c>
    </row>
    <row r="24" spans="1:3" ht="17.45" customHeight="1" x14ac:dyDescent="0.75">
      <c r="A24" s="92"/>
      <c r="B24" s="93" t="s">
        <v>221</v>
      </c>
      <c r="C24" s="52">
        <v>54</v>
      </c>
    </row>
    <row r="25" spans="1:3" ht="17.45" customHeight="1" x14ac:dyDescent="0.75">
      <c r="A25" s="92"/>
      <c r="B25" s="93" t="s">
        <v>222</v>
      </c>
      <c r="C25" s="52">
        <v>3648</v>
      </c>
    </row>
    <row r="26" spans="1:3" s="96" customFormat="1" ht="17.45" customHeight="1" x14ac:dyDescent="0.75">
      <c r="A26" s="94"/>
      <c r="B26" s="95" t="s">
        <v>223</v>
      </c>
      <c r="C26" s="52">
        <v>640</v>
      </c>
    </row>
    <row r="27" spans="1:3" ht="17.45" customHeight="1" x14ac:dyDescent="0.75">
      <c r="A27" s="92"/>
      <c r="B27" s="93" t="s">
        <v>224</v>
      </c>
      <c r="C27" s="52">
        <v>74</v>
      </c>
    </row>
    <row r="28" spans="1:3" ht="17.45" customHeight="1" x14ac:dyDescent="0.75">
      <c r="A28" s="92"/>
      <c r="B28" s="93" t="s">
        <v>164</v>
      </c>
      <c r="C28" s="52">
        <v>151</v>
      </c>
    </row>
    <row r="29" spans="1:3" ht="17.45" customHeight="1" x14ac:dyDescent="0.75">
      <c r="A29" s="92"/>
      <c r="B29" s="97" t="s">
        <v>225</v>
      </c>
      <c r="C29" s="54">
        <f>SUM(C6:C28)</f>
        <v>75000</v>
      </c>
    </row>
    <row r="30" spans="1:3" ht="20.25" customHeight="1" x14ac:dyDescent="0.75">
      <c r="A30" s="90" t="s">
        <v>282</v>
      </c>
      <c r="B30" s="91" t="s">
        <v>227</v>
      </c>
      <c r="C30" s="51">
        <v>102676.549</v>
      </c>
    </row>
    <row r="31" spans="1:3" ht="20.25" customHeight="1" x14ac:dyDescent="0.75">
      <c r="A31" s="90" t="s">
        <v>226</v>
      </c>
      <c r="B31" s="91" t="s">
        <v>229</v>
      </c>
      <c r="C31" s="51">
        <v>89152.205000000002</v>
      </c>
    </row>
    <row r="32" spans="1:3" ht="20.25" customHeight="1" x14ac:dyDescent="0.75">
      <c r="A32" s="98" t="s">
        <v>228</v>
      </c>
      <c r="B32" s="99" t="s">
        <v>283</v>
      </c>
      <c r="C32" s="100">
        <v>10000</v>
      </c>
    </row>
    <row r="33" spans="1:4" ht="20.25" customHeight="1" x14ac:dyDescent="0.75">
      <c r="A33" s="98" t="s">
        <v>284</v>
      </c>
      <c r="B33" s="99" t="s">
        <v>285</v>
      </c>
      <c r="C33" s="100">
        <f>19900-78</f>
        <v>19822</v>
      </c>
    </row>
    <row r="34" spans="1:4" ht="17.45" customHeight="1" thickBot="1" x14ac:dyDescent="0.9">
      <c r="A34" s="120" t="s">
        <v>230</v>
      </c>
      <c r="B34" s="121"/>
      <c r="C34" s="55">
        <f>C2+C3+C4+C29+C30+C31+C32+C33</f>
        <v>1118309</v>
      </c>
    </row>
    <row r="35" spans="1:4" ht="15" thickTop="1" x14ac:dyDescent="0.75"/>
    <row r="36" spans="1:4" ht="14.5" x14ac:dyDescent="0.75">
      <c r="C36" s="15"/>
      <c r="D36" s="102"/>
    </row>
  </sheetData>
  <mergeCells count="1">
    <mergeCell ref="A34:B34"/>
  </mergeCells>
  <printOptions horizontalCentered="1"/>
  <pageMargins left="0.43" right="0.33" top="0.36" bottom="0.43" header="0.17" footer="0.17"/>
  <pageSetup fitToHeight="0" orientation="portrait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E27B-5664-4B48-AD04-4E1B5E12168C}">
  <sheetPr>
    <pageSetUpPr fitToPage="1"/>
  </sheetPr>
  <dimension ref="A1:F19"/>
  <sheetViews>
    <sheetView showGridLines="0" zoomScale="98" zoomScaleNormal="98" workbookViewId="0">
      <selection activeCell="C18" sqref="A1:C18"/>
    </sheetView>
  </sheetViews>
  <sheetFormatPr defaultColWidth="12.40625" defaultRowHeight="16" x14ac:dyDescent="0.8"/>
  <cols>
    <col min="1" max="1" width="16.5" style="30" bestFit="1" customWidth="1"/>
    <col min="2" max="2" width="17.08984375" style="30" bestFit="1" customWidth="1"/>
    <col min="3" max="3" width="10.76953125" style="30" bestFit="1" customWidth="1"/>
    <col min="4" max="4" width="3" style="30" customWidth="1"/>
    <col min="5" max="16384" width="12.40625" style="22"/>
  </cols>
  <sheetData>
    <row r="1" spans="1:6" x14ac:dyDescent="0.8">
      <c r="A1" s="151" t="s">
        <v>61</v>
      </c>
      <c r="B1" s="151" t="s">
        <v>62</v>
      </c>
      <c r="C1" s="151" t="s">
        <v>63</v>
      </c>
    </row>
    <row r="2" spans="1:6" x14ac:dyDescent="0.8">
      <c r="A2" s="173" t="s">
        <v>65</v>
      </c>
      <c r="B2" s="174">
        <f>SUM(B3:B5)</f>
        <v>477519</v>
      </c>
      <c r="C2" s="174">
        <f>SUM(C3:C5)</f>
        <v>444785.01</v>
      </c>
      <c r="D2" s="35"/>
      <c r="F2" s="36"/>
    </row>
    <row r="3" spans="1:6" x14ac:dyDescent="0.8">
      <c r="A3" s="175" t="s">
        <v>103</v>
      </c>
      <c r="B3" s="176">
        <v>404766</v>
      </c>
      <c r="C3" s="176">
        <v>373227.01</v>
      </c>
      <c r="D3" s="35"/>
      <c r="F3" s="36"/>
    </row>
    <row r="4" spans="1:6" x14ac:dyDescent="0.8">
      <c r="A4" s="175" t="s">
        <v>66</v>
      </c>
      <c r="B4" s="176">
        <v>48636</v>
      </c>
      <c r="C4" s="176">
        <v>44846</v>
      </c>
      <c r="D4" s="35"/>
      <c r="F4" s="37"/>
    </row>
    <row r="5" spans="1:6" x14ac:dyDescent="0.8">
      <c r="A5" s="175" t="s">
        <v>67</v>
      </c>
      <c r="B5" s="176">
        <v>24117</v>
      </c>
      <c r="C5" s="176">
        <v>26712.000000000004</v>
      </c>
      <c r="D5" s="35"/>
      <c r="F5" s="37"/>
    </row>
    <row r="6" spans="1:6" x14ac:dyDescent="0.8">
      <c r="A6" s="175"/>
      <c r="B6" s="177"/>
      <c r="C6" s="177"/>
      <c r="D6" s="35"/>
    </row>
    <row r="7" spans="1:6" x14ac:dyDescent="0.8">
      <c r="A7" s="173" t="s">
        <v>68</v>
      </c>
      <c r="B7" s="174">
        <f>SUM(B8:B12)</f>
        <v>58266</v>
      </c>
      <c r="C7" s="174">
        <f>SUM(C8:C12)</f>
        <v>47000</v>
      </c>
      <c r="D7" s="35"/>
    </row>
    <row r="8" spans="1:6" x14ac:dyDescent="0.8">
      <c r="A8" s="175" t="s">
        <v>69</v>
      </c>
      <c r="B8" s="176">
        <v>21495</v>
      </c>
      <c r="C8" s="176">
        <v>10200</v>
      </c>
      <c r="D8" s="35"/>
    </row>
    <row r="9" spans="1:6" x14ac:dyDescent="0.8">
      <c r="A9" s="175" t="s">
        <v>70</v>
      </c>
      <c r="B9" s="176">
        <v>36771</v>
      </c>
      <c r="C9" s="176">
        <v>36800</v>
      </c>
      <c r="D9" s="35"/>
    </row>
    <row r="10" spans="1:6" x14ac:dyDescent="0.8">
      <c r="A10" s="175" t="s">
        <v>71</v>
      </c>
      <c r="B10" s="176">
        <v>0</v>
      </c>
      <c r="C10" s="176">
        <v>0</v>
      </c>
      <c r="D10" s="35"/>
    </row>
    <row r="11" spans="1:6" x14ac:dyDescent="0.8">
      <c r="A11" s="175" t="s">
        <v>72</v>
      </c>
      <c r="B11" s="176">
        <v>0</v>
      </c>
      <c r="C11" s="176">
        <v>0</v>
      </c>
      <c r="D11" s="35"/>
    </row>
    <row r="12" spans="1:6" x14ac:dyDescent="0.8">
      <c r="A12" s="175" t="s">
        <v>73</v>
      </c>
      <c r="B12" s="176">
        <v>0</v>
      </c>
      <c r="C12" s="176">
        <v>0</v>
      </c>
      <c r="D12" s="35"/>
    </row>
    <row r="13" spans="1:6" x14ac:dyDescent="0.8">
      <c r="A13" s="175"/>
      <c r="B13" s="177"/>
      <c r="C13" s="177"/>
      <c r="D13" s="35"/>
    </row>
    <row r="14" spans="1:6" x14ac:dyDescent="0.8">
      <c r="A14" s="173" t="s">
        <v>74</v>
      </c>
      <c r="B14" s="174">
        <f>SUM(B15:B16)</f>
        <v>49234</v>
      </c>
      <c r="C14" s="174">
        <f>SUM(C15:C16)</f>
        <v>59487.31868299999</v>
      </c>
      <c r="D14" s="35"/>
    </row>
    <row r="15" spans="1:6" ht="33" customHeight="1" x14ac:dyDescent="0.8">
      <c r="A15" s="175" t="s">
        <v>75</v>
      </c>
      <c r="B15" s="176">
        <v>28147</v>
      </c>
      <c r="C15" s="176">
        <v>33545.136448999998</v>
      </c>
      <c r="D15" s="35"/>
    </row>
    <row r="16" spans="1:6" ht="33" customHeight="1" x14ac:dyDescent="0.8">
      <c r="A16" s="175" t="s">
        <v>76</v>
      </c>
      <c r="B16" s="176">
        <v>21087</v>
      </c>
      <c r="C16" s="176">
        <v>25942.182233999996</v>
      </c>
      <c r="D16" s="35"/>
    </row>
    <row r="17" spans="1:4" ht="42.75" customHeight="1" x14ac:dyDescent="0.8">
      <c r="A17" s="178" t="s">
        <v>101</v>
      </c>
      <c r="B17" s="174">
        <v>88000</v>
      </c>
      <c r="C17" s="174">
        <v>74469</v>
      </c>
      <c r="D17" s="35"/>
    </row>
    <row r="18" spans="1:4" ht="33" customHeight="1" x14ac:dyDescent="0.8">
      <c r="A18" s="173" t="s">
        <v>64</v>
      </c>
      <c r="B18" s="174">
        <f>B2+B7+B14+B17</f>
        <v>673019</v>
      </c>
      <c r="C18" s="174">
        <f>C2+C7+C14+C17</f>
        <v>625741.32868300006</v>
      </c>
      <c r="D18" s="35"/>
    </row>
    <row r="19" spans="1:4" ht="22.5" customHeight="1" x14ac:dyDescent="0.8"/>
  </sheetData>
  <mergeCells count="2">
    <mergeCell ref="B6:C6"/>
    <mergeCell ref="B13:C13"/>
  </mergeCells>
  <printOptions horizontalCentered="1"/>
  <pageMargins left="0.6" right="0.23622047244094491" top="0.94" bottom="0.43307086614173229" header="0.31496062992125984" footer="0.31496062992125984"/>
  <pageSetup paperSize="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6FBAB-34D4-4781-BA9A-2E4664C5C21C}">
  <sheetPr>
    <pageSetUpPr fitToPage="1"/>
  </sheetPr>
  <dimension ref="A1:F19"/>
  <sheetViews>
    <sheetView showGridLines="0" zoomScale="98" zoomScaleNormal="98" workbookViewId="0">
      <selection activeCell="C18" sqref="A1:C18"/>
    </sheetView>
  </sheetViews>
  <sheetFormatPr defaultColWidth="12.40625" defaultRowHeight="16" x14ac:dyDescent="0.8"/>
  <cols>
    <col min="1" max="1" width="16.5" style="84" bestFit="1" customWidth="1"/>
    <col min="2" max="2" width="17.08984375" style="84" bestFit="1" customWidth="1"/>
    <col min="3" max="3" width="17.7265625" style="84" bestFit="1" customWidth="1"/>
    <col min="4" max="4" width="3" style="84" customWidth="1"/>
    <col min="5" max="16384" width="12.40625" style="82"/>
  </cols>
  <sheetData>
    <row r="1" spans="1:6" x14ac:dyDescent="0.8">
      <c r="A1" s="151" t="s">
        <v>61</v>
      </c>
      <c r="B1" s="151" t="s">
        <v>62</v>
      </c>
      <c r="C1" s="151" t="s">
        <v>277</v>
      </c>
    </row>
    <row r="2" spans="1:6" x14ac:dyDescent="0.8">
      <c r="A2" s="173" t="s">
        <v>65</v>
      </c>
      <c r="B2" s="174">
        <f>SUM(B3:B5)</f>
        <v>559300</v>
      </c>
      <c r="C2" s="174">
        <f>SUM(C3:C5)</f>
        <v>335891.36900000006</v>
      </c>
      <c r="D2" s="35"/>
      <c r="F2" s="104"/>
    </row>
    <row r="3" spans="1:6" x14ac:dyDescent="0.8">
      <c r="A3" s="175" t="s">
        <v>103</v>
      </c>
      <c r="B3" s="176">
        <v>475600</v>
      </c>
      <c r="C3" s="176">
        <v>274879.61800000002</v>
      </c>
      <c r="D3" s="35"/>
      <c r="F3" s="104"/>
    </row>
    <row r="4" spans="1:6" x14ac:dyDescent="0.8">
      <c r="A4" s="175" t="s">
        <v>66</v>
      </c>
      <c r="B4" s="176">
        <v>57200</v>
      </c>
      <c r="C4" s="176">
        <v>33032.248</v>
      </c>
      <c r="D4" s="35"/>
      <c r="F4" s="105"/>
    </row>
    <row r="5" spans="1:6" x14ac:dyDescent="0.8">
      <c r="A5" s="175" t="s">
        <v>67</v>
      </c>
      <c r="B5" s="176">
        <v>26500</v>
      </c>
      <c r="C5" s="176">
        <v>27979.503000000001</v>
      </c>
      <c r="D5" s="35"/>
      <c r="F5" s="105"/>
    </row>
    <row r="6" spans="1:6" x14ac:dyDescent="0.8">
      <c r="A6" s="175"/>
      <c r="B6" s="177"/>
      <c r="C6" s="177"/>
      <c r="D6" s="35"/>
    </row>
    <row r="7" spans="1:6" x14ac:dyDescent="0.8">
      <c r="A7" s="173" t="s">
        <v>68</v>
      </c>
      <c r="B7" s="174">
        <f>SUM(B8:B12)</f>
        <v>74701</v>
      </c>
      <c r="C7" s="174">
        <f>SUM(C8:C12)</f>
        <v>19000</v>
      </c>
      <c r="D7" s="35"/>
    </row>
    <row r="8" spans="1:6" x14ac:dyDescent="0.8">
      <c r="A8" s="175" t="s">
        <v>69</v>
      </c>
      <c r="B8" s="176">
        <v>29674</v>
      </c>
      <c r="C8" s="176">
        <v>10000</v>
      </c>
      <c r="D8" s="35"/>
    </row>
    <row r="9" spans="1:6" x14ac:dyDescent="0.8">
      <c r="A9" s="175" t="s">
        <v>70</v>
      </c>
      <c r="B9" s="176">
        <v>36928</v>
      </c>
      <c r="C9" s="176">
        <v>9000</v>
      </c>
      <c r="D9" s="35"/>
    </row>
    <row r="10" spans="1:6" x14ac:dyDescent="0.8">
      <c r="A10" s="175" t="s">
        <v>71</v>
      </c>
      <c r="B10" s="176">
        <v>0</v>
      </c>
      <c r="C10" s="176">
        <v>0</v>
      </c>
      <c r="D10" s="35"/>
    </row>
    <row r="11" spans="1:6" x14ac:dyDescent="0.8">
      <c r="A11" s="175" t="s">
        <v>72</v>
      </c>
      <c r="B11" s="176">
        <v>0</v>
      </c>
      <c r="C11" s="176">
        <v>0</v>
      </c>
      <c r="D11" s="35"/>
    </row>
    <row r="12" spans="1:6" x14ac:dyDescent="0.8">
      <c r="A12" s="175" t="s">
        <v>73</v>
      </c>
      <c r="B12" s="176">
        <v>8099</v>
      </c>
      <c r="C12" s="176">
        <v>0</v>
      </c>
      <c r="D12" s="35"/>
    </row>
    <row r="13" spans="1:6" x14ac:dyDescent="0.8">
      <c r="A13" s="175"/>
      <c r="B13" s="177"/>
      <c r="C13" s="177"/>
      <c r="D13" s="35"/>
    </row>
    <row r="14" spans="1:6" x14ac:dyDescent="0.8">
      <c r="A14" s="173" t="s">
        <v>74</v>
      </c>
      <c r="B14" s="174">
        <f>SUM(B15:B16)</f>
        <v>75000</v>
      </c>
      <c r="C14" s="174">
        <f>SUM(C15:C16)</f>
        <v>25565.40119380609</v>
      </c>
      <c r="D14" s="35"/>
    </row>
    <row r="15" spans="1:6" ht="33" customHeight="1" x14ac:dyDescent="0.8">
      <c r="A15" s="175" t="s">
        <v>75</v>
      </c>
      <c r="B15" s="176">
        <v>43200</v>
      </c>
      <c r="C15" s="176">
        <v>17535.224752999999</v>
      </c>
      <c r="D15" s="35"/>
      <c r="E15" s="106"/>
    </row>
    <row r="16" spans="1:6" ht="33" customHeight="1" x14ac:dyDescent="0.8">
      <c r="A16" s="175" t="s">
        <v>76</v>
      </c>
      <c r="B16" s="176">
        <v>31800</v>
      </c>
      <c r="C16" s="176">
        <v>8030.1764408060926</v>
      </c>
      <c r="D16" s="35"/>
    </row>
    <row r="17" spans="1:4" ht="42.75" customHeight="1" x14ac:dyDescent="0.8">
      <c r="A17" s="178" t="s">
        <v>101</v>
      </c>
      <c r="B17" s="174">
        <v>99000</v>
      </c>
      <c r="C17" s="174">
        <v>45104</v>
      </c>
      <c r="D17" s="35"/>
    </row>
    <row r="18" spans="1:4" ht="33" customHeight="1" x14ac:dyDescent="0.8">
      <c r="A18" s="173" t="s">
        <v>64</v>
      </c>
      <c r="B18" s="174">
        <f>B2+B7+B14+B17</f>
        <v>808001</v>
      </c>
      <c r="C18" s="174">
        <f>C2+C7+C14+C17</f>
        <v>425560.77019380615</v>
      </c>
      <c r="D18" s="35"/>
    </row>
    <row r="19" spans="1:4" ht="22.5" customHeight="1" x14ac:dyDescent="0.8"/>
  </sheetData>
  <mergeCells count="2">
    <mergeCell ref="B6:C6"/>
    <mergeCell ref="B13:C13"/>
  </mergeCells>
  <printOptions horizontalCentered="1"/>
  <pageMargins left="0.6" right="0.23622047244094491" top="0.94" bottom="0.43307086614173229" header="0.31496062992125984" footer="0.31496062992125984"/>
  <pageSetup paperSize="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8430A-2251-495B-9940-E200BA3EA4A6}">
  <dimension ref="A1:C33"/>
  <sheetViews>
    <sheetView topLeftCell="A16" workbookViewId="0">
      <selection sqref="A1:XFD2"/>
    </sheetView>
  </sheetViews>
  <sheetFormatPr defaultRowHeight="14.75" x14ac:dyDescent="0.75"/>
  <cols>
    <col min="1" max="1" width="4.58984375" style="56" bestFit="1" customWidth="1"/>
    <col min="2" max="2" width="10.76953125" bestFit="1" customWidth="1"/>
    <col min="3" max="3" width="16.6328125" style="65" bestFit="1" customWidth="1"/>
  </cols>
  <sheetData>
    <row r="1" spans="1:3" x14ac:dyDescent="0.75">
      <c r="A1" s="57" t="s">
        <v>199</v>
      </c>
      <c r="B1" s="57" t="s">
        <v>231</v>
      </c>
      <c r="C1" s="126" t="s">
        <v>232</v>
      </c>
    </row>
    <row r="2" spans="1:3" x14ac:dyDescent="0.75">
      <c r="A2" s="127">
        <v>1</v>
      </c>
      <c r="B2" s="47" t="s">
        <v>233</v>
      </c>
      <c r="C2" s="128">
        <v>113</v>
      </c>
    </row>
    <row r="3" spans="1:3" x14ac:dyDescent="0.75">
      <c r="A3" s="127">
        <v>2</v>
      </c>
      <c r="B3" s="47" t="s">
        <v>234</v>
      </c>
      <c r="C3" s="128">
        <v>1</v>
      </c>
    </row>
    <row r="4" spans="1:3" x14ac:dyDescent="0.75">
      <c r="A4" s="127">
        <v>3</v>
      </c>
      <c r="B4" s="47" t="s">
        <v>235</v>
      </c>
      <c r="C4" s="128">
        <v>42</v>
      </c>
    </row>
    <row r="5" spans="1:3" x14ac:dyDescent="0.75">
      <c r="A5" s="127">
        <v>4</v>
      </c>
      <c r="B5" s="47" t="s">
        <v>236</v>
      </c>
      <c r="C5" s="128">
        <v>7</v>
      </c>
    </row>
    <row r="6" spans="1:3" x14ac:dyDescent="0.75">
      <c r="A6" s="127">
        <v>5</v>
      </c>
      <c r="B6" s="47" t="s">
        <v>237</v>
      </c>
      <c r="C6" s="128">
        <v>11</v>
      </c>
    </row>
    <row r="7" spans="1:3" x14ac:dyDescent="0.75">
      <c r="A7" s="127">
        <v>6</v>
      </c>
      <c r="B7" s="47" t="s">
        <v>238</v>
      </c>
      <c r="C7" s="128">
        <v>16</v>
      </c>
    </row>
    <row r="8" spans="1:3" x14ac:dyDescent="0.75">
      <c r="A8" s="127">
        <v>7</v>
      </c>
      <c r="B8" s="47" t="s">
        <v>239</v>
      </c>
      <c r="C8" s="128">
        <v>11</v>
      </c>
    </row>
    <row r="9" spans="1:3" x14ac:dyDescent="0.75">
      <c r="A9" s="127">
        <v>8</v>
      </c>
      <c r="B9" s="47" t="s">
        <v>240</v>
      </c>
      <c r="C9" s="128">
        <v>29</v>
      </c>
    </row>
    <row r="10" spans="1:3" x14ac:dyDescent="0.75">
      <c r="A10" s="127">
        <v>9</v>
      </c>
      <c r="B10" s="47" t="s">
        <v>241</v>
      </c>
      <c r="C10" s="128">
        <v>37</v>
      </c>
    </row>
    <row r="11" spans="1:3" x14ac:dyDescent="0.75">
      <c r="A11" s="127">
        <v>10</v>
      </c>
      <c r="B11" s="47" t="s">
        <v>242</v>
      </c>
      <c r="C11" s="128">
        <v>87</v>
      </c>
    </row>
    <row r="12" spans="1:3" x14ac:dyDescent="0.75">
      <c r="A12" s="127">
        <v>11</v>
      </c>
      <c r="B12" s="47" t="s">
        <v>243</v>
      </c>
      <c r="C12" s="128">
        <v>30</v>
      </c>
    </row>
    <row r="13" spans="1:3" x14ac:dyDescent="0.75">
      <c r="A13" s="127">
        <v>12</v>
      </c>
      <c r="B13" s="47" t="s">
        <v>244</v>
      </c>
      <c r="C13" s="128">
        <v>1</v>
      </c>
    </row>
    <row r="14" spans="1:3" x14ac:dyDescent="0.75">
      <c r="A14" s="127">
        <v>13</v>
      </c>
      <c r="B14" s="47" t="s">
        <v>245</v>
      </c>
      <c r="C14" s="128">
        <v>73</v>
      </c>
    </row>
    <row r="15" spans="1:3" x14ac:dyDescent="0.75">
      <c r="A15" s="58">
        <v>14</v>
      </c>
      <c r="B15" s="59" t="s">
        <v>246</v>
      </c>
      <c r="C15" s="60">
        <v>12</v>
      </c>
    </row>
    <row r="16" spans="1:3" x14ac:dyDescent="0.75">
      <c r="A16" s="58">
        <v>15</v>
      </c>
      <c r="B16" s="59" t="s">
        <v>247</v>
      </c>
      <c r="C16" s="60">
        <v>21</v>
      </c>
    </row>
    <row r="17" spans="1:3" x14ac:dyDescent="0.75">
      <c r="A17" s="58">
        <v>16</v>
      </c>
      <c r="B17" s="59" t="s">
        <v>248</v>
      </c>
      <c r="C17" s="60">
        <v>40</v>
      </c>
    </row>
    <row r="18" spans="1:3" x14ac:dyDescent="0.75">
      <c r="A18" s="58">
        <v>17</v>
      </c>
      <c r="B18" s="59" t="s">
        <v>249</v>
      </c>
      <c r="C18" s="60">
        <v>43</v>
      </c>
    </row>
    <row r="19" spans="1:3" x14ac:dyDescent="0.75">
      <c r="A19" s="58">
        <v>18</v>
      </c>
      <c r="B19" s="59" t="s">
        <v>250</v>
      </c>
      <c r="C19" s="61">
        <v>102</v>
      </c>
    </row>
    <row r="20" spans="1:3" x14ac:dyDescent="0.75">
      <c r="A20" s="58">
        <v>19</v>
      </c>
      <c r="B20" s="59" t="s">
        <v>251</v>
      </c>
      <c r="C20" s="61">
        <v>126</v>
      </c>
    </row>
    <row r="21" spans="1:3" x14ac:dyDescent="0.75">
      <c r="A21" s="58">
        <v>20</v>
      </c>
      <c r="B21" s="59" t="s">
        <v>252</v>
      </c>
      <c r="C21" s="61">
        <v>2</v>
      </c>
    </row>
    <row r="22" spans="1:3" x14ac:dyDescent="0.75">
      <c r="A22" s="58">
        <v>21</v>
      </c>
      <c r="B22" s="59" t="s">
        <v>253</v>
      </c>
      <c r="C22" s="61">
        <v>1</v>
      </c>
    </row>
    <row r="23" spans="1:3" x14ac:dyDescent="0.75">
      <c r="A23" s="58">
        <v>22</v>
      </c>
      <c r="B23" s="59" t="s">
        <v>254</v>
      </c>
      <c r="C23" s="61">
        <v>82</v>
      </c>
    </row>
    <row r="24" spans="1:3" x14ac:dyDescent="0.75">
      <c r="A24" s="58">
        <v>23</v>
      </c>
      <c r="B24" s="59" t="s">
        <v>255</v>
      </c>
      <c r="C24" s="61">
        <v>3</v>
      </c>
    </row>
    <row r="25" spans="1:3" x14ac:dyDescent="0.75">
      <c r="A25" s="58">
        <v>24</v>
      </c>
      <c r="B25" s="59" t="s">
        <v>256</v>
      </c>
      <c r="C25" s="61">
        <v>368</v>
      </c>
    </row>
    <row r="26" spans="1:3" x14ac:dyDescent="0.75">
      <c r="A26" s="58">
        <v>25</v>
      </c>
      <c r="B26" s="59" t="s">
        <v>257</v>
      </c>
      <c r="C26" s="61">
        <v>24</v>
      </c>
    </row>
    <row r="27" spans="1:3" x14ac:dyDescent="0.75">
      <c r="A27" s="58">
        <v>26</v>
      </c>
      <c r="B27" s="59" t="s">
        <v>258</v>
      </c>
      <c r="C27" s="61">
        <v>1</v>
      </c>
    </row>
    <row r="28" spans="1:3" x14ac:dyDescent="0.75">
      <c r="A28" s="58">
        <v>27</v>
      </c>
      <c r="B28" s="59" t="s">
        <v>259</v>
      </c>
      <c r="C28" s="61">
        <v>89</v>
      </c>
    </row>
    <row r="29" spans="1:3" x14ac:dyDescent="0.75">
      <c r="A29" s="58">
        <v>28</v>
      </c>
      <c r="B29" s="59" t="s">
        <v>260</v>
      </c>
      <c r="C29" s="61">
        <v>126</v>
      </c>
    </row>
    <row r="30" spans="1:3" x14ac:dyDescent="0.75">
      <c r="A30" s="58">
        <v>29</v>
      </c>
      <c r="B30" s="59" t="s">
        <v>261</v>
      </c>
      <c r="C30" s="61">
        <v>10</v>
      </c>
    </row>
    <row r="31" spans="1:3" x14ac:dyDescent="0.75">
      <c r="A31" s="58">
        <v>30</v>
      </c>
      <c r="B31" s="59" t="s">
        <v>262</v>
      </c>
      <c r="C31" s="61">
        <v>48</v>
      </c>
    </row>
    <row r="32" spans="1:3" ht="15.5" thickBot="1" x14ac:dyDescent="0.9">
      <c r="A32" s="62" t="s">
        <v>100</v>
      </c>
      <c r="B32" s="63"/>
      <c r="C32" s="64">
        <f>SUM(C2:C31)</f>
        <v>1556</v>
      </c>
    </row>
    <row r="33" ht="15.5" thickTop="1" x14ac:dyDescent="0.7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D18B-46CE-4DC7-AF9C-B05F444CAFF4}">
  <sheetPr>
    <pageSetUpPr fitToPage="1"/>
  </sheetPr>
  <dimension ref="A1:C73"/>
  <sheetViews>
    <sheetView showGridLines="0" zoomScale="96" zoomScaleNormal="96" workbookViewId="0">
      <selection sqref="A1:C1048576"/>
    </sheetView>
  </sheetViews>
  <sheetFormatPr defaultColWidth="12.40625" defaultRowHeight="16" x14ac:dyDescent="0.8"/>
  <cols>
    <col min="1" max="1" width="5.453125" style="207" bestFit="1" customWidth="1"/>
    <col min="2" max="2" width="17.1328125" style="208" bestFit="1" customWidth="1"/>
    <col min="3" max="3" width="11.90625" style="208" bestFit="1" customWidth="1"/>
    <col min="4" max="16384" width="12.40625" style="22"/>
  </cols>
  <sheetData>
    <row r="1" spans="1:3" x14ac:dyDescent="0.8">
      <c r="A1" s="151" t="s">
        <v>61</v>
      </c>
      <c r="B1" s="151" t="s">
        <v>62</v>
      </c>
      <c r="C1" s="151" t="s">
        <v>63</v>
      </c>
    </row>
    <row r="2" spans="1:3" x14ac:dyDescent="0.8">
      <c r="A2" s="173"/>
      <c r="B2" s="151"/>
      <c r="C2" s="151"/>
    </row>
    <row r="3" spans="1:3" x14ac:dyDescent="0.8">
      <c r="A3" s="151" t="s">
        <v>102</v>
      </c>
      <c r="B3" s="179">
        <f>B5+B12+B14+B20</f>
        <v>535785.04999999993</v>
      </c>
      <c r="C3" s="179">
        <f>C5+C12+C14+C20</f>
        <v>491784.41800000006</v>
      </c>
    </row>
    <row r="4" spans="1:3" x14ac:dyDescent="0.8">
      <c r="A4" s="180"/>
      <c r="B4" s="179"/>
      <c r="C4" s="179"/>
    </row>
    <row r="5" spans="1:3" x14ac:dyDescent="0.8">
      <c r="A5" s="180" t="s">
        <v>103</v>
      </c>
      <c r="B5" s="179">
        <f>SUM(B6:B10)</f>
        <v>404765.99999999994</v>
      </c>
      <c r="C5" s="179">
        <f>SUM(C6:C10)</f>
        <v>373226.54400000005</v>
      </c>
    </row>
    <row r="6" spans="1:3" x14ac:dyDescent="0.8">
      <c r="A6" s="175" t="s">
        <v>104</v>
      </c>
      <c r="B6" s="181">
        <v>157887.9</v>
      </c>
      <c r="C6" s="181">
        <v>153834.848</v>
      </c>
    </row>
    <row r="7" spans="1:3" x14ac:dyDescent="0.8">
      <c r="A7" s="175" t="s">
        <v>105</v>
      </c>
      <c r="B7" s="181">
        <v>166117.20000000001</v>
      </c>
      <c r="C7" s="181">
        <v>137114.67800000001</v>
      </c>
    </row>
    <row r="8" spans="1:3" x14ac:dyDescent="0.8">
      <c r="A8" s="175" t="s">
        <v>106</v>
      </c>
      <c r="B8" s="181">
        <v>52004.5</v>
      </c>
      <c r="C8" s="181">
        <v>60244.652000000002</v>
      </c>
    </row>
    <row r="9" spans="1:3" x14ac:dyDescent="0.8">
      <c r="A9" s="175" t="s">
        <v>107</v>
      </c>
      <c r="B9" s="181">
        <v>28505.8</v>
      </c>
      <c r="C9" s="181">
        <v>21979.965</v>
      </c>
    </row>
    <row r="10" spans="1:3" x14ac:dyDescent="0.8">
      <c r="A10" s="175" t="s">
        <v>108</v>
      </c>
      <c r="B10" s="181">
        <v>250.6</v>
      </c>
      <c r="C10" s="181">
        <v>52.401000000000003</v>
      </c>
    </row>
    <row r="11" spans="1:3" x14ac:dyDescent="0.8">
      <c r="A11" s="175"/>
      <c r="B11" s="182"/>
      <c r="C11" s="182"/>
    </row>
    <row r="12" spans="1:3" x14ac:dyDescent="0.8">
      <c r="A12" s="180" t="s">
        <v>109</v>
      </c>
      <c r="B12" s="179">
        <v>48635.519999999997</v>
      </c>
      <c r="C12" s="179">
        <v>44845.84</v>
      </c>
    </row>
    <row r="13" spans="1:3" x14ac:dyDescent="0.8">
      <c r="A13" s="180"/>
      <c r="B13" s="183"/>
      <c r="C13" s="183"/>
    </row>
    <row r="14" spans="1:3" x14ac:dyDescent="0.8">
      <c r="A14" s="180" t="s">
        <v>67</v>
      </c>
      <c r="B14" s="179">
        <f>SUM(B15:B18)</f>
        <v>24117.088</v>
      </c>
      <c r="C14" s="179">
        <f>SUM(C15:C18)</f>
        <v>26712.034</v>
      </c>
    </row>
    <row r="15" spans="1:3" x14ac:dyDescent="0.8">
      <c r="A15" s="184" t="s">
        <v>110</v>
      </c>
      <c r="B15" s="181">
        <v>11451.878000000001</v>
      </c>
      <c r="C15" s="185">
        <v>14659.105</v>
      </c>
    </row>
    <row r="16" spans="1:3" x14ac:dyDescent="0.8">
      <c r="A16" s="184" t="s">
        <v>111</v>
      </c>
      <c r="B16" s="181">
        <v>9120.2330000000002</v>
      </c>
      <c r="C16" s="185">
        <v>7841.3119999999999</v>
      </c>
    </row>
    <row r="17" spans="1:3" x14ac:dyDescent="0.8">
      <c r="A17" s="184" t="s">
        <v>112</v>
      </c>
      <c r="B17" s="181">
        <v>1431.4770000000001</v>
      </c>
      <c r="C17" s="185">
        <v>2697.0269999999982</v>
      </c>
    </row>
    <row r="18" spans="1:3" x14ac:dyDescent="0.8">
      <c r="A18" s="184" t="s">
        <v>113</v>
      </c>
      <c r="B18" s="181">
        <v>2113.5</v>
      </c>
      <c r="C18" s="185">
        <v>1514.59</v>
      </c>
    </row>
    <row r="19" spans="1:3" x14ac:dyDescent="0.8">
      <c r="A19" s="184"/>
      <c r="B19" s="182"/>
      <c r="C19" s="182"/>
    </row>
    <row r="20" spans="1:3" x14ac:dyDescent="0.8">
      <c r="A20" s="180" t="s">
        <v>114</v>
      </c>
      <c r="B20" s="179">
        <f>SUM(B21:B22)</f>
        <v>58266.441999999995</v>
      </c>
      <c r="C20" s="186">
        <f>SUM(C21:C22)</f>
        <v>47000</v>
      </c>
    </row>
    <row r="21" spans="1:3" x14ac:dyDescent="0.8">
      <c r="A21" s="184" t="s">
        <v>115</v>
      </c>
      <c r="B21" s="181">
        <v>21495.342000000001</v>
      </c>
      <c r="C21" s="185">
        <v>10228.900000000001</v>
      </c>
    </row>
    <row r="22" spans="1:3" ht="224" x14ac:dyDescent="0.8">
      <c r="A22" s="187" t="s">
        <v>116</v>
      </c>
      <c r="B22" s="181">
        <v>36771.1</v>
      </c>
      <c r="C22" s="181">
        <v>36771.1</v>
      </c>
    </row>
    <row r="23" spans="1:3" x14ac:dyDescent="0.8">
      <c r="A23" s="188"/>
      <c r="B23" s="189"/>
      <c r="C23" s="189"/>
    </row>
    <row r="24" spans="1:3" ht="18.5" x14ac:dyDescent="0.8">
      <c r="A24" s="190" t="s">
        <v>263</v>
      </c>
      <c r="B24" s="189"/>
      <c r="C24" s="189"/>
    </row>
    <row r="25" spans="1:3" x14ac:dyDescent="0.8">
      <c r="A25" s="191"/>
      <c r="B25" s="189"/>
      <c r="C25" s="192" t="s">
        <v>198</v>
      </c>
    </row>
    <row r="26" spans="1:3" x14ac:dyDescent="0.8">
      <c r="A26" s="173"/>
      <c r="B26" s="193"/>
      <c r="C26" s="151"/>
    </row>
    <row r="27" spans="1:3" ht="112" x14ac:dyDescent="0.8">
      <c r="A27" s="178" t="s">
        <v>117</v>
      </c>
      <c r="B27" s="179">
        <f>B29+B37+B48</f>
        <v>28147</v>
      </c>
      <c r="C27" s="179">
        <f>C29+C37+C48</f>
        <v>33556.942999999999</v>
      </c>
    </row>
    <row r="28" spans="1:3" x14ac:dyDescent="0.8">
      <c r="A28" s="178"/>
      <c r="B28" s="194"/>
      <c r="C28" s="194"/>
    </row>
    <row r="29" spans="1:3" ht="96" x14ac:dyDescent="0.8">
      <c r="A29" s="178" t="s">
        <v>118</v>
      </c>
      <c r="B29" s="179">
        <f>SUM(B30:B35)</f>
        <v>5147</v>
      </c>
      <c r="C29" s="179">
        <f>SUM(C30:C35)</f>
        <v>5974.7829999999994</v>
      </c>
    </row>
    <row r="30" spans="1:3" ht="80" x14ac:dyDescent="0.8">
      <c r="A30" s="187" t="s">
        <v>119</v>
      </c>
      <c r="B30" s="181">
        <v>2753</v>
      </c>
      <c r="C30" s="181">
        <v>3375.5639999999999</v>
      </c>
    </row>
    <row r="31" spans="1:3" ht="208" x14ac:dyDescent="0.8">
      <c r="A31" s="187" t="s">
        <v>120</v>
      </c>
      <c r="B31" s="181">
        <f>2000</f>
        <v>2000</v>
      </c>
      <c r="C31" s="181">
        <f>1624.156</f>
        <v>1624.1559999999999</v>
      </c>
    </row>
    <row r="32" spans="1:3" ht="128" x14ac:dyDescent="0.8">
      <c r="A32" s="187" t="s">
        <v>121</v>
      </c>
      <c r="B32" s="181">
        <v>0</v>
      </c>
      <c r="C32" s="181">
        <v>83.965999999999994</v>
      </c>
    </row>
    <row r="33" spans="1:3" ht="192" x14ac:dyDescent="0.8">
      <c r="A33" s="187" t="s">
        <v>122</v>
      </c>
      <c r="B33" s="181">
        <v>0</v>
      </c>
      <c r="C33" s="181">
        <v>725.98099999999999</v>
      </c>
    </row>
    <row r="34" spans="1:3" ht="176" x14ac:dyDescent="0.8">
      <c r="A34" s="187" t="s">
        <v>123</v>
      </c>
      <c r="B34" s="181">
        <v>305</v>
      </c>
      <c r="C34" s="181">
        <v>70.346999999999994</v>
      </c>
    </row>
    <row r="35" spans="1:3" ht="192" x14ac:dyDescent="0.8">
      <c r="A35" s="187" t="s">
        <v>124</v>
      </c>
      <c r="B35" s="181">
        <v>89</v>
      </c>
      <c r="C35" s="181">
        <v>94.769000000000005</v>
      </c>
    </row>
    <row r="36" spans="1:3" x14ac:dyDescent="0.8">
      <c r="A36" s="187"/>
      <c r="B36" s="195"/>
      <c r="C36" s="195"/>
    </row>
    <row r="37" spans="1:3" ht="96" x14ac:dyDescent="0.8">
      <c r="A37" s="178" t="s">
        <v>125</v>
      </c>
      <c r="B37" s="179">
        <f>SUM(B38:B46)</f>
        <v>24540</v>
      </c>
      <c r="C37" s="179">
        <f>SUM(C38:C46)</f>
        <v>28485.16</v>
      </c>
    </row>
    <row r="38" spans="1:3" ht="128" x14ac:dyDescent="0.8">
      <c r="A38" s="187" t="s">
        <v>126</v>
      </c>
      <c r="B38" s="181">
        <v>19850</v>
      </c>
      <c r="C38" s="181">
        <v>19359.587</v>
      </c>
    </row>
    <row r="39" spans="1:3" ht="224" x14ac:dyDescent="0.8">
      <c r="A39" s="187" t="s">
        <v>127</v>
      </c>
      <c r="B39" s="181">
        <v>2138</v>
      </c>
      <c r="C39" s="181">
        <v>1708.635</v>
      </c>
    </row>
    <row r="40" spans="1:3" ht="64" x14ac:dyDescent="0.8">
      <c r="A40" s="187" t="s">
        <v>128</v>
      </c>
      <c r="B40" s="181">
        <v>1600</v>
      </c>
      <c r="C40" s="181">
        <v>3551.5300000000011</v>
      </c>
    </row>
    <row r="41" spans="1:3" ht="192" x14ac:dyDescent="0.8">
      <c r="A41" s="187" t="s">
        <v>129</v>
      </c>
      <c r="B41" s="181">
        <v>150</v>
      </c>
      <c r="C41" s="181">
        <v>1458.163</v>
      </c>
    </row>
    <row r="42" spans="1:3" ht="96" x14ac:dyDescent="0.8">
      <c r="A42" s="187" t="s">
        <v>130</v>
      </c>
      <c r="B42" s="181">
        <v>598</v>
      </c>
      <c r="C42" s="181">
        <v>1910.0719999999999</v>
      </c>
    </row>
    <row r="43" spans="1:3" ht="80" x14ac:dyDescent="0.8">
      <c r="A43" s="187" t="s">
        <v>131</v>
      </c>
      <c r="B43" s="181">
        <v>0</v>
      </c>
      <c r="C43" s="181">
        <v>38.797999999999995</v>
      </c>
    </row>
    <row r="44" spans="1:3" ht="96" x14ac:dyDescent="0.8">
      <c r="A44" s="196" t="s">
        <v>132</v>
      </c>
      <c r="B44" s="197">
        <v>0</v>
      </c>
      <c r="C44" s="197">
        <v>7.0000000000000007E-2</v>
      </c>
    </row>
    <row r="45" spans="1:3" ht="336" x14ac:dyDescent="0.8">
      <c r="A45" s="196" t="s">
        <v>133</v>
      </c>
      <c r="B45" s="197">
        <v>4</v>
      </c>
      <c r="C45" s="197">
        <v>56.820999999999998</v>
      </c>
    </row>
    <row r="46" spans="1:3" ht="160" x14ac:dyDescent="0.8">
      <c r="A46" s="196" t="s">
        <v>134</v>
      </c>
      <c r="B46" s="197">
        <v>200</v>
      </c>
      <c r="C46" s="197">
        <v>401.48399999999998</v>
      </c>
    </row>
    <row r="47" spans="1:3" x14ac:dyDescent="0.8">
      <c r="A47" s="196"/>
      <c r="B47" s="197"/>
      <c r="C47" s="197"/>
    </row>
    <row r="48" spans="1:3" ht="128" x14ac:dyDescent="0.8">
      <c r="A48" s="178" t="s">
        <v>135</v>
      </c>
      <c r="B48" s="179">
        <v>-1540</v>
      </c>
      <c r="C48" s="179">
        <v>-903</v>
      </c>
    </row>
    <row r="49" spans="1:3" x14ac:dyDescent="0.8">
      <c r="A49" s="198"/>
      <c r="B49" s="199"/>
      <c r="C49" s="199"/>
    </row>
    <row r="50" spans="1:3" ht="18.5" x14ac:dyDescent="0.8">
      <c r="A50" s="190" t="s">
        <v>264</v>
      </c>
      <c r="B50" s="200"/>
      <c r="C50" s="200"/>
    </row>
    <row r="51" spans="1:3" ht="18.5" x14ac:dyDescent="0.8">
      <c r="A51" s="190"/>
      <c r="B51" s="200"/>
      <c r="C51" s="192" t="s">
        <v>198</v>
      </c>
    </row>
    <row r="52" spans="1:3" ht="96" x14ac:dyDescent="0.8">
      <c r="A52" s="201" t="s">
        <v>136</v>
      </c>
      <c r="B52" s="179">
        <f>B54+B56+B60+B66+B68+B70</f>
        <v>21086.999999999996</v>
      </c>
      <c r="C52" s="179">
        <f>C54+C56+C60+C66+C68+C70</f>
        <v>25941.656000000003</v>
      </c>
    </row>
    <row r="53" spans="1:3" x14ac:dyDescent="0.8">
      <c r="A53" s="201"/>
      <c r="B53" s="183"/>
      <c r="C53" s="183"/>
    </row>
    <row r="54" spans="1:3" ht="256" x14ac:dyDescent="0.8">
      <c r="A54" s="201" t="s">
        <v>137</v>
      </c>
      <c r="B54" s="179">
        <v>8442</v>
      </c>
      <c r="C54" s="179">
        <v>2250</v>
      </c>
    </row>
    <row r="55" spans="1:3" x14ac:dyDescent="0.8">
      <c r="A55" s="201"/>
      <c r="B55" s="183"/>
      <c r="C55" s="183"/>
    </row>
    <row r="56" spans="1:3" ht="80" x14ac:dyDescent="0.8">
      <c r="A56" s="201" t="s">
        <v>138</v>
      </c>
      <c r="B56" s="179">
        <f>SUM(B57:B58)</f>
        <v>3205</v>
      </c>
      <c r="C56" s="179">
        <f>SUM(C57:C58)</f>
        <v>3056.596</v>
      </c>
    </row>
    <row r="57" spans="1:3" ht="96" x14ac:dyDescent="0.8">
      <c r="A57" s="202" t="s">
        <v>139</v>
      </c>
      <c r="B57" s="181">
        <v>3105</v>
      </c>
      <c r="C57" s="181">
        <v>2892.306</v>
      </c>
    </row>
    <row r="58" spans="1:3" ht="128" x14ac:dyDescent="0.8">
      <c r="A58" s="202" t="s">
        <v>140</v>
      </c>
      <c r="B58" s="181">
        <v>100</v>
      </c>
      <c r="C58" s="181">
        <v>164.29</v>
      </c>
    </row>
    <row r="59" spans="1:3" x14ac:dyDescent="0.8">
      <c r="A59" s="202"/>
      <c r="B59" s="182"/>
      <c r="C59" s="182"/>
    </row>
    <row r="60" spans="1:3" ht="80" x14ac:dyDescent="0.8">
      <c r="A60" s="201" t="s">
        <v>141</v>
      </c>
      <c r="B60" s="179">
        <f>SUM(B61:B63)</f>
        <v>735</v>
      </c>
      <c r="C60" s="179">
        <f>SUM(C61:C63)</f>
        <v>664.75200000000007</v>
      </c>
    </row>
    <row r="61" spans="1:3" ht="208" x14ac:dyDescent="0.8">
      <c r="A61" s="202" t="s">
        <v>142</v>
      </c>
      <c r="B61" s="181">
        <v>465</v>
      </c>
      <c r="C61" s="181">
        <v>417.80700000000002</v>
      </c>
    </row>
    <row r="62" spans="1:3" ht="176" x14ac:dyDescent="0.8">
      <c r="A62" s="202" t="s">
        <v>143</v>
      </c>
      <c r="B62" s="181">
        <v>250</v>
      </c>
      <c r="C62" s="181">
        <v>246.88900000000001</v>
      </c>
    </row>
    <row r="63" spans="1:3" ht="96" x14ac:dyDescent="0.8">
      <c r="A63" s="202" t="s">
        <v>144</v>
      </c>
      <c r="B63" s="181">
        <v>20</v>
      </c>
      <c r="C63" s="181">
        <v>5.6000000000000001E-2</v>
      </c>
    </row>
    <row r="64" spans="1:3" ht="48" x14ac:dyDescent="0.8">
      <c r="A64" s="202" t="s">
        <v>145</v>
      </c>
      <c r="B64" s="181"/>
      <c r="C64" s="181"/>
    </row>
    <row r="65" spans="1:3" x14ac:dyDescent="0.8">
      <c r="A65" s="202"/>
      <c r="B65" s="182"/>
      <c r="C65" s="182"/>
    </row>
    <row r="66" spans="1:3" ht="64" x14ac:dyDescent="0.8">
      <c r="A66" s="201" t="s">
        <v>146</v>
      </c>
      <c r="B66" s="179">
        <v>2046.605</v>
      </c>
      <c r="C66" s="179">
        <v>1623.9049999999995</v>
      </c>
    </row>
    <row r="67" spans="1:3" x14ac:dyDescent="0.8">
      <c r="A67" s="201"/>
      <c r="B67" s="183"/>
      <c r="C67" s="183"/>
    </row>
    <row r="68" spans="1:3" ht="64" x14ac:dyDescent="0.8">
      <c r="A68" s="201" t="s">
        <v>147</v>
      </c>
      <c r="B68" s="179">
        <v>4949.08</v>
      </c>
      <c r="C68" s="179">
        <v>6273.7890000000016</v>
      </c>
    </row>
    <row r="69" spans="1:3" x14ac:dyDescent="0.8">
      <c r="A69" s="201"/>
      <c r="B69" s="183"/>
      <c r="C69" s="183"/>
    </row>
    <row r="70" spans="1:3" ht="48" x14ac:dyDescent="0.8">
      <c r="A70" s="201" t="s">
        <v>148</v>
      </c>
      <c r="B70" s="179">
        <v>1709.3150000000001</v>
      </c>
      <c r="C70" s="179">
        <v>12072.614</v>
      </c>
    </row>
    <row r="71" spans="1:3" x14ac:dyDescent="0.8">
      <c r="A71" s="203"/>
      <c r="B71" s="204"/>
      <c r="C71" s="204"/>
    </row>
    <row r="72" spans="1:3" x14ac:dyDescent="0.8">
      <c r="A72" s="205"/>
      <c r="B72" s="206"/>
      <c r="C72" s="206"/>
    </row>
    <row r="73" spans="1:3" ht="128" x14ac:dyDescent="0.8">
      <c r="A73" s="201" t="s">
        <v>149</v>
      </c>
      <c r="B73" s="179">
        <f>B27+B52</f>
        <v>49234</v>
      </c>
      <c r="C73" s="179">
        <f>C27+C52</f>
        <v>59498.599000000002</v>
      </c>
    </row>
  </sheetData>
  <mergeCells count="11">
    <mergeCell ref="B11:C11"/>
    <mergeCell ref="B13:C13"/>
    <mergeCell ref="B19:C19"/>
    <mergeCell ref="B59:C59"/>
    <mergeCell ref="B65:C65"/>
    <mergeCell ref="B67:C67"/>
    <mergeCell ref="B69:C69"/>
    <mergeCell ref="B28:C28"/>
    <mergeCell ref="B36:C36"/>
    <mergeCell ref="B53:C53"/>
    <mergeCell ref="B55:C55"/>
  </mergeCells>
  <printOptions horizontalCentered="1"/>
  <pageMargins left="0.62992125984251968" right="0.39370078740157483" top="0.74803149606299213" bottom="0.74803149606299213" header="0.31496062992125984" footer="0.31496062992125984"/>
  <pageSetup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5001E-8711-4053-A5F7-3A46ED5CBD6F}">
  <sheetPr>
    <pageSetUpPr fitToPage="1"/>
  </sheetPr>
  <dimension ref="A1:G71"/>
  <sheetViews>
    <sheetView showGridLines="0" tabSelected="1" zoomScale="96" zoomScaleNormal="96" workbookViewId="0">
      <selection sqref="A1:C71"/>
    </sheetView>
  </sheetViews>
  <sheetFormatPr defaultColWidth="12.40625" defaultRowHeight="16" x14ac:dyDescent="0.8"/>
  <cols>
    <col min="1" max="1" width="38.1328125" style="82" bestFit="1" customWidth="1"/>
    <col min="2" max="2" width="17.1328125" style="107" bestFit="1" customWidth="1"/>
    <col min="3" max="3" width="11.90625" style="107" bestFit="1" customWidth="1"/>
    <col min="4" max="16384" width="12.40625" style="82"/>
  </cols>
  <sheetData>
    <row r="1" spans="1:3" x14ac:dyDescent="0.8">
      <c r="A1" s="151" t="s">
        <v>61</v>
      </c>
      <c r="B1" s="151" t="s">
        <v>62</v>
      </c>
      <c r="C1" s="151" t="s">
        <v>63</v>
      </c>
    </row>
    <row r="2" spans="1:3" x14ac:dyDescent="0.8">
      <c r="A2" s="173"/>
      <c r="B2" s="151"/>
      <c r="C2" s="151"/>
    </row>
    <row r="3" spans="1:3" x14ac:dyDescent="0.8">
      <c r="A3" s="151" t="s">
        <v>102</v>
      </c>
      <c r="B3" s="209">
        <f>B5+B12+B14+B20</f>
        <v>634037.40800000005</v>
      </c>
      <c r="C3" s="209">
        <f>C5+C12+C14+C20</f>
        <v>374169.76199999999</v>
      </c>
    </row>
    <row r="4" spans="1:3" x14ac:dyDescent="0.8">
      <c r="A4" s="180"/>
      <c r="B4" s="209"/>
      <c r="C4" s="209"/>
    </row>
    <row r="5" spans="1:3" x14ac:dyDescent="0.8">
      <c r="A5" s="180" t="s">
        <v>103</v>
      </c>
      <c r="B5" s="209">
        <f>SUM(B6:B10)</f>
        <v>475651.86800000002</v>
      </c>
      <c r="C5" s="209">
        <f>SUM(C6:C10)</f>
        <v>307908.31199999998</v>
      </c>
    </row>
    <row r="6" spans="1:3" x14ac:dyDescent="0.8">
      <c r="A6" s="175" t="s">
        <v>104</v>
      </c>
      <c r="B6" s="210">
        <v>206300</v>
      </c>
      <c r="C6" s="210">
        <v>136654.245</v>
      </c>
    </row>
    <row r="7" spans="1:3" x14ac:dyDescent="0.8">
      <c r="A7" s="175" t="s">
        <v>105</v>
      </c>
      <c r="B7" s="210">
        <v>177100</v>
      </c>
      <c r="C7" s="210">
        <v>107007.978</v>
      </c>
    </row>
    <row r="8" spans="1:3" x14ac:dyDescent="0.8">
      <c r="A8" s="175" t="s">
        <v>106</v>
      </c>
      <c r="B8" s="210">
        <v>63900</v>
      </c>
      <c r="C8" s="210">
        <v>49064.142999999996</v>
      </c>
    </row>
    <row r="9" spans="1:3" x14ac:dyDescent="0.8">
      <c r="A9" s="175" t="s">
        <v>107</v>
      </c>
      <c r="B9" s="210">
        <v>28300</v>
      </c>
      <c r="C9" s="210">
        <v>15164.154</v>
      </c>
    </row>
    <row r="10" spans="1:3" x14ac:dyDescent="0.8">
      <c r="A10" s="175" t="s">
        <v>108</v>
      </c>
      <c r="B10" s="210">
        <v>51.868000000000002</v>
      </c>
      <c r="C10" s="210">
        <v>17.792000000000002</v>
      </c>
    </row>
    <row r="11" spans="1:3" x14ac:dyDescent="0.8">
      <c r="A11" s="175"/>
      <c r="B11" s="211"/>
      <c r="C11" s="211"/>
    </row>
    <row r="12" spans="1:3" x14ac:dyDescent="0.8">
      <c r="A12" s="180" t="s">
        <v>109</v>
      </c>
      <c r="B12" s="209">
        <v>57200</v>
      </c>
      <c r="C12" s="209">
        <v>33032.248</v>
      </c>
    </row>
    <row r="13" spans="1:3" x14ac:dyDescent="0.8">
      <c r="A13" s="180"/>
      <c r="B13" s="212"/>
      <c r="C13" s="212"/>
    </row>
    <row r="14" spans="1:3" x14ac:dyDescent="0.8">
      <c r="A14" s="180" t="s">
        <v>67</v>
      </c>
      <c r="B14" s="209">
        <f>SUM(B15:B18)</f>
        <v>26484.54</v>
      </c>
      <c r="C14" s="209">
        <f>SUM(C15:C18)</f>
        <v>14229.201999999999</v>
      </c>
    </row>
    <row r="15" spans="1:3" x14ac:dyDescent="0.8">
      <c r="A15" s="184" t="s">
        <v>110</v>
      </c>
      <c r="B15" s="210">
        <v>11800</v>
      </c>
      <c r="C15" s="213">
        <v>9278.5910000000003</v>
      </c>
    </row>
    <row r="16" spans="1:3" x14ac:dyDescent="0.8">
      <c r="A16" s="184" t="s">
        <v>111</v>
      </c>
      <c r="B16" s="210">
        <v>8600</v>
      </c>
      <c r="C16" s="213">
        <v>3064.3240000000001</v>
      </c>
    </row>
    <row r="17" spans="1:5" x14ac:dyDescent="0.8">
      <c r="A17" s="184" t="s">
        <v>112</v>
      </c>
      <c r="B17" s="210">
        <v>4200</v>
      </c>
      <c r="C17" s="213">
        <v>1049.0139999999999</v>
      </c>
    </row>
    <row r="18" spans="1:5" x14ac:dyDescent="0.8">
      <c r="A18" s="184" t="s">
        <v>113</v>
      </c>
      <c r="B18" s="210">
        <v>1884.54</v>
      </c>
      <c r="C18" s="213">
        <v>837.27300000000002</v>
      </c>
    </row>
    <row r="19" spans="1:5" x14ac:dyDescent="0.8">
      <c r="A19" s="184"/>
      <c r="B19" s="211"/>
      <c r="C19" s="211"/>
    </row>
    <row r="20" spans="1:5" x14ac:dyDescent="0.8">
      <c r="A20" s="180" t="s">
        <v>114</v>
      </c>
      <c r="B20" s="209">
        <f>SUM(B21:B22)</f>
        <v>74701</v>
      </c>
      <c r="C20" s="214">
        <f>SUM(C21:C22)</f>
        <v>19000</v>
      </c>
    </row>
    <row r="21" spans="1:5" x14ac:dyDescent="0.8">
      <c r="A21" s="184" t="s">
        <v>115</v>
      </c>
      <c r="B21" s="210">
        <v>29674</v>
      </c>
      <c r="C21" s="213">
        <v>10000</v>
      </c>
    </row>
    <row r="22" spans="1:5" ht="224" x14ac:dyDescent="0.8">
      <c r="A22" s="187" t="s">
        <v>116</v>
      </c>
      <c r="B22" s="210">
        <v>45027</v>
      </c>
      <c r="C22" s="210">
        <v>9000</v>
      </c>
    </row>
    <row r="23" spans="1:5" x14ac:dyDescent="0.8">
      <c r="A23" s="207"/>
      <c r="B23" s="208"/>
      <c r="C23" s="208"/>
    </row>
    <row r="24" spans="1:5" ht="18.5" x14ac:dyDescent="0.8">
      <c r="A24" s="215" t="s">
        <v>286</v>
      </c>
      <c r="B24" s="208"/>
      <c r="C24" s="208"/>
    </row>
    <row r="25" spans="1:5" x14ac:dyDescent="0.8">
      <c r="A25" s="216"/>
      <c r="B25" s="208"/>
      <c r="C25" s="192" t="s">
        <v>198</v>
      </c>
    </row>
    <row r="26" spans="1:5" x14ac:dyDescent="0.8">
      <c r="A26" s="173"/>
      <c r="B26" s="193"/>
      <c r="C26" s="151"/>
    </row>
    <row r="27" spans="1:5" ht="112" x14ac:dyDescent="0.8">
      <c r="A27" s="178" t="s">
        <v>117</v>
      </c>
      <c r="B27" s="209">
        <f>B29+B37</f>
        <v>43189</v>
      </c>
      <c r="C27" s="209">
        <f>C29+C37</f>
        <v>17166.284</v>
      </c>
      <c r="E27" s="108"/>
    </row>
    <row r="28" spans="1:5" x14ac:dyDescent="0.8">
      <c r="A28" s="178"/>
      <c r="B28" s="217"/>
      <c r="C28" s="217"/>
    </row>
    <row r="29" spans="1:5" ht="96" x14ac:dyDescent="0.8">
      <c r="A29" s="178" t="s">
        <v>118</v>
      </c>
      <c r="B29" s="209">
        <f>SUM(B30:B35)</f>
        <v>7600</v>
      </c>
      <c r="C29" s="209">
        <f>SUM(C30:C35)</f>
        <v>2069.433</v>
      </c>
      <c r="D29" s="108"/>
    </row>
    <row r="30" spans="1:5" ht="80" x14ac:dyDescent="0.8">
      <c r="A30" s="187" t="s">
        <v>119</v>
      </c>
      <c r="B30" s="210">
        <v>4400</v>
      </c>
      <c r="C30" s="210">
        <v>1198.9960000000001</v>
      </c>
    </row>
    <row r="31" spans="1:5" ht="208" x14ac:dyDescent="0.8">
      <c r="A31" s="187" t="s">
        <v>120</v>
      </c>
      <c r="B31" s="210">
        <v>3200</v>
      </c>
      <c r="C31" s="210">
        <v>694.01300000000003</v>
      </c>
    </row>
    <row r="32" spans="1:5" ht="128" x14ac:dyDescent="0.8">
      <c r="A32" s="187" t="s">
        <v>121</v>
      </c>
      <c r="B32" s="210">
        <v>0</v>
      </c>
      <c r="C32" s="210">
        <v>15.077000000000002</v>
      </c>
    </row>
    <row r="33" spans="1:3" ht="192" x14ac:dyDescent="0.8">
      <c r="A33" s="187" t="s">
        <v>122</v>
      </c>
      <c r="B33" s="210">
        <v>0</v>
      </c>
      <c r="C33" s="210">
        <v>74.777999999999992</v>
      </c>
    </row>
    <row r="34" spans="1:3" ht="176" x14ac:dyDescent="0.8">
      <c r="A34" s="187" t="s">
        <v>123</v>
      </c>
      <c r="B34" s="210">
        <v>0</v>
      </c>
      <c r="C34" s="210">
        <v>42.883000000000003</v>
      </c>
    </row>
    <row r="35" spans="1:3" ht="192" x14ac:dyDescent="0.8">
      <c r="A35" s="187" t="s">
        <v>124</v>
      </c>
      <c r="B35" s="210">
        <v>0</v>
      </c>
      <c r="C35" s="210">
        <v>43.686</v>
      </c>
    </row>
    <row r="36" spans="1:3" x14ac:dyDescent="0.8">
      <c r="A36" s="187"/>
      <c r="B36" s="218"/>
      <c r="C36" s="218"/>
    </row>
    <row r="37" spans="1:3" ht="96" x14ac:dyDescent="0.8">
      <c r="A37" s="178" t="s">
        <v>125</v>
      </c>
      <c r="B37" s="209">
        <f>SUM(B38:B46)</f>
        <v>35589</v>
      </c>
      <c r="C37" s="209">
        <f>SUM(C38:C46)</f>
        <v>15096.851000000001</v>
      </c>
    </row>
    <row r="38" spans="1:3" ht="128" x14ac:dyDescent="0.8">
      <c r="A38" s="187" t="s">
        <v>126</v>
      </c>
      <c r="B38" s="210">
        <v>24800</v>
      </c>
      <c r="C38" s="210">
        <v>9982.6479999999992</v>
      </c>
    </row>
    <row r="39" spans="1:3" ht="224" x14ac:dyDescent="0.8">
      <c r="A39" s="187" t="s">
        <v>127</v>
      </c>
      <c r="B39" s="210">
        <v>2420</v>
      </c>
      <c r="C39" s="210">
        <v>621.29700000000003</v>
      </c>
    </row>
    <row r="40" spans="1:3" ht="64" x14ac:dyDescent="0.8">
      <c r="A40" s="187" t="s">
        <v>128</v>
      </c>
      <c r="B40" s="210">
        <v>4600</v>
      </c>
      <c r="C40" s="210">
        <v>1936.1890000000001</v>
      </c>
    </row>
    <row r="41" spans="1:3" ht="192" x14ac:dyDescent="0.8">
      <c r="A41" s="187" t="s">
        <v>129</v>
      </c>
      <c r="B41" s="210">
        <v>2200</v>
      </c>
      <c r="C41" s="210">
        <v>1438.059</v>
      </c>
    </row>
    <row r="42" spans="1:3" ht="96" x14ac:dyDescent="0.8">
      <c r="A42" s="187" t="s">
        <v>130</v>
      </c>
      <c r="B42" s="210">
        <v>1008</v>
      </c>
      <c r="C42" s="210">
        <v>623.69500000000005</v>
      </c>
    </row>
    <row r="43" spans="1:3" ht="80" x14ac:dyDescent="0.8">
      <c r="A43" s="187" t="s">
        <v>131</v>
      </c>
      <c r="B43" s="210">
        <v>55</v>
      </c>
      <c r="C43" s="210">
        <v>15.109</v>
      </c>
    </row>
    <row r="44" spans="1:3" ht="96" x14ac:dyDescent="0.8">
      <c r="A44" s="196" t="s">
        <v>132</v>
      </c>
      <c r="B44" s="219">
        <v>0</v>
      </c>
      <c r="C44" s="219">
        <v>0</v>
      </c>
    </row>
    <row r="45" spans="1:3" ht="336" x14ac:dyDescent="0.8">
      <c r="A45" s="196" t="s">
        <v>133</v>
      </c>
      <c r="B45" s="219">
        <f>570-520</f>
        <v>50</v>
      </c>
      <c r="C45" s="219">
        <v>237.19900000000001</v>
      </c>
    </row>
    <row r="46" spans="1:3" ht="160" x14ac:dyDescent="0.8">
      <c r="A46" s="196" t="s">
        <v>134</v>
      </c>
      <c r="B46" s="219">
        <v>456</v>
      </c>
      <c r="C46" s="219">
        <v>242.655</v>
      </c>
    </row>
    <row r="47" spans="1:3" x14ac:dyDescent="0.8">
      <c r="A47" s="196"/>
      <c r="B47" s="219"/>
      <c r="C47" s="219"/>
    </row>
    <row r="48" spans="1:3" ht="128" x14ac:dyDescent="0.8">
      <c r="A48" s="178" t="s">
        <v>135</v>
      </c>
      <c r="B48" s="209">
        <v>-1540</v>
      </c>
      <c r="C48" s="209">
        <v>-1362.164</v>
      </c>
    </row>
    <row r="49" spans="1:7" x14ac:dyDescent="0.8">
      <c r="A49" s="220"/>
      <c r="B49" s="199"/>
      <c r="C49" s="199"/>
    </row>
    <row r="50" spans="1:7" ht="18.5" x14ac:dyDescent="0.8">
      <c r="A50" s="215" t="s">
        <v>287</v>
      </c>
      <c r="B50" s="200"/>
      <c r="C50" s="200"/>
    </row>
    <row r="51" spans="1:7" ht="18.5" x14ac:dyDescent="0.8">
      <c r="A51" s="215"/>
      <c r="B51" s="200"/>
      <c r="C51" s="192" t="s">
        <v>198</v>
      </c>
    </row>
    <row r="52" spans="1:7" ht="96" x14ac:dyDescent="0.8">
      <c r="A52" s="201" t="s">
        <v>136</v>
      </c>
      <c r="B52" s="209">
        <f>B54+B56+B60+B64+B66+B68</f>
        <v>31811</v>
      </c>
      <c r="C52" s="209">
        <f>C54+C56+C60+C64+C66+C68</f>
        <v>7370.4580000000005</v>
      </c>
    </row>
    <row r="53" spans="1:7" x14ac:dyDescent="0.8">
      <c r="A53" s="201"/>
      <c r="B53" s="212"/>
      <c r="C53" s="212"/>
    </row>
    <row r="54" spans="1:7" ht="256" x14ac:dyDescent="0.8">
      <c r="A54" s="201" t="s">
        <v>137</v>
      </c>
      <c r="B54" s="209">
        <v>2640</v>
      </c>
      <c r="C54" s="209">
        <v>0</v>
      </c>
    </row>
    <row r="55" spans="1:7" x14ac:dyDescent="0.8">
      <c r="A55" s="201"/>
      <c r="B55" s="212"/>
      <c r="C55" s="212"/>
    </row>
    <row r="56" spans="1:7" ht="80" x14ac:dyDescent="0.8">
      <c r="A56" s="201" t="s">
        <v>138</v>
      </c>
      <c r="B56" s="209">
        <f>SUM(B57:B58)</f>
        <v>5968</v>
      </c>
      <c r="C56" s="209">
        <f>SUM(C57:C58)</f>
        <v>1462.057</v>
      </c>
    </row>
    <row r="57" spans="1:7" ht="96" x14ac:dyDescent="0.8">
      <c r="A57" s="202" t="s">
        <v>139</v>
      </c>
      <c r="B57" s="210">
        <v>5858</v>
      </c>
      <c r="C57" s="210">
        <v>1388.7940000000001</v>
      </c>
      <c r="F57" s="108"/>
      <c r="G57" s="108"/>
    </row>
    <row r="58" spans="1:7" ht="128" x14ac:dyDescent="0.8">
      <c r="A58" s="202" t="s">
        <v>140</v>
      </c>
      <c r="B58" s="210">
        <v>110</v>
      </c>
      <c r="C58" s="210">
        <v>73.263000000000005</v>
      </c>
    </row>
    <row r="59" spans="1:7" x14ac:dyDescent="0.8">
      <c r="A59" s="202"/>
      <c r="B59" s="211"/>
      <c r="C59" s="211"/>
    </row>
    <row r="60" spans="1:7" ht="80" x14ac:dyDescent="0.8">
      <c r="A60" s="201" t="s">
        <v>141</v>
      </c>
      <c r="B60" s="209">
        <f>SUM(B61:B62)</f>
        <v>840</v>
      </c>
      <c r="C60" s="209">
        <f>SUM(C61:C62)</f>
        <v>440.56699999999995</v>
      </c>
    </row>
    <row r="61" spans="1:7" ht="208" x14ac:dyDescent="0.8">
      <c r="A61" s="202" t="s">
        <v>142</v>
      </c>
      <c r="B61" s="210">
        <v>540</v>
      </c>
      <c r="C61" s="210">
        <v>324.35299999999995</v>
      </c>
    </row>
    <row r="62" spans="1:7" ht="176" x14ac:dyDescent="0.8">
      <c r="A62" s="202" t="s">
        <v>143</v>
      </c>
      <c r="B62" s="210">
        <v>300</v>
      </c>
      <c r="C62" s="210">
        <v>116.214</v>
      </c>
    </row>
    <row r="63" spans="1:7" x14ac:dyDescent="0.8">
      <c r="A63" s="202"/>
      <c r="B63" s="211"/>
      <c r="C63" s="211"/>
    </row>
    <row r="64" spans="1:7" ht="64" x14ac:dyDescent="0.8">
      <c r="A64" s="201" t="s">
        <v>146</v>
      </c>
      <c r="B64" s="209">
        <v>2761</v>
      </c>
      <c r="C64" s="209">
        <v>859.46699999999998</v>
      </c>
    </row>
    <row r="65" spans="1:3" x14ac:dyDescent="0.8">
      <c r="A65" s="201"/>
      <c r="B65" s="212"/>
      <c r="C65" s="212"/>
    </row>
    <row r="66" spans="1:3" ht="64" x14ac:dyDescent="0.8">
      <c r="A66" s="201" t="s">
        <v>147</v>
      </c>
      <c r="B66" s="209">
        <v>12025.513000000001</v>
      </c>
      <c r="C66" s="209">
        <v>4062.982</v>
      </c>
    </row>
    <row r="67" spans="1:3" x14ac:dyDescent="0.8">
      <c r="A67" s="201"/>
      <c r="B67" s="212"/>
      <c r="C67" s="212"/>
    </row>
    <row r="68" spans="1:3" ht="48" x14ac:dyDescent="0.8">
      <c r="A68" s="201" t="s">
        <v>148</v>
      </c>
      <c r="B68" s="209">
        <v>7576.4870000000001</v>
      </c>
      <c r="C68" s="209">
        <v>545.38500000000033</v>
      </c>
    </row>
    <row r="69" spans="1:3" x14ac:dyDescent="0.8">
      <c r="A69" s="203"/>
      <c r="B69" s="204"/>
      <c r="C69" s="204"/>
    </row>
    <row r="70" spans="1:3" x14ac:dyDescent="0.8">
      <c r="A70" s="205"/>
      <c r="B70" s="206"/>
      <c r="C70" s="206"/>
    </row>
    <row r="71" spans="1:3" ht="128" x14ac:dyDescent="0.8">
      <c r="A71" s="201" t="s">
        <v>149</v>
      </c>
      <c r="B71" s="209">
        <f>B27+B52</f>
        <v>75000</v>
      </c>
      <c r="C71" s="209">
        <f>C27+C52</f>
        <v>24536.741999999998</v>
      </c>
    </row>
  </sheetData>
  <mergeCells count="11">
    <mergeCell ref="B53:C53"/>
    <mergeCell ref="B11:C11"/>
    <mergeCell ref="B13:C13"/>
    <mergeCell ref="B19:C19"/>
    <mergeCell ref="B28:C28"/>
    <mergeCell ref="B36:C36"/>
    <mergeCell ref="B55:C55"/>
    <mergeCell ref="B59:C59"/>
    <mergeCell ref="B63:C63"/>
    <mergeCell ref="B65:C65"/>
    <mergeCell ref="B67:C67"/>
  </mergeCells>
  <printOptions horizontalCentered="1"/>
  <pageMargins left="0.62992125984251968" right="0.39370078740157483" top="0.74803149606299213" bottom="0.74803149606299213" header="0.31496062992125984" footer="0.3149606299212598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EF30-349F-450D-84B3-5A7376CA31FB}">
  <dimension ref="A1:D15"/>
  <sheetViews>
    <sheetView workbookViewId="0">
      <selection sqref="A1:XFD2"/>
    </sheetView>
  </sheetViews>
  <sheetFormatPr defaultColWidth="9.1328125" defaultRowHeight="14.75" x14ac:dyDescent="0.75"/>
  <cols>
    <col min="1" max="1" width="13.58984375" style="70" bestFit="1" customWidth="1"/>
    <col min="2" max="2" width="16.90625" style="76" bestFit="1" customWidth="1"/>
    <col min="3" max="3" width="32.40625" style="77" bestFit="1" customWidth="1"/>
    <col min="4" max="4" width="18.86328125" style="70" bestFit="1" customWidth="1"/>
    <col min="5" max="16384" width="9.1328125" style="70"/>
  </cols>
  <sheetData>
    <row r="1" spans="1:4" s="71" customFormat="1" ht="16.25" thickTop="1" x14ac:dyDescent="0.75">
      <c r="A1" s="136" t="s">
        <v>0</v>
      </c>
      <c r="B1" s="137" t="s">
        <v>1</v>
      </c>
      <c r="C1" s="138" t="s">
        <v>265</v>
      </c>
    </row>
    <row r="2" spans="1:4" ht="15.5" x14ac:dyDescent="0.6">
      <c r="A2" s="109">
        <v>50</v>
      </c>
      <c r="B2" s="139" t="s">
        <v>3</v>
      </c>
      <c r="C2" s="72">
        <v>32991</v>
      </c>
    </row>
    <row r="3" spans="1:4" ht="15.5" x14ac:dyDescent="0.6">
      <c r="A3" s="109">
        <v>51</v>
      </c>
      <c r="B3" s="139" t="s">
        <v>4</v>
      </c>
      <c r="C3" s="72">
        <v>40483</v>
      </c>
    </row>
    <row r="4" spans="1:4" ht="15.5" x14ac:dyDescent="0.6">
      <c r="A4" s="109">
        <v>52</v>
      </c>
      <c r="B4" s="139" t="s">
        <v>5</v>
      </c>
      <c r="C4" s="72">
        <v>5908</v>
      </c>
    </row>
    <row r="5" spans="1:4" ht="15.5" x14ac:dyDescent="0.6">
      <c r="A5" s="109">
        <v>53</v>
      </c>
      <c r="B5" s="139" t="s">
        <v>6</v>
      </c>
      <c r="C5" s="72">
        <v>16449</v>
      </c>
    </row>
    <row r="6" spans="1:4" ht="15.5" x14ac:dyDescent="0.6">
      <c r="A6" s="109">
        <v>54</v>
      </c>
      <c r="B6" s="139" t="s">
        <v>7</v>
      </c>
      <c r="C6" s="72">
        <v>17367</v>
      </c>
    </row>
    <row r="7" spans="1:4" ht="15.5" x14ac:dyDescent="0.6">
      <c r="A7" s="109">
        <v>55</v>
      </c>
      <c r="B7" s="139" t="s">
        <v>8</v>
      </c>
      <c r="C7" s="72">
        <v>12867</v>
      </c>
    </row>
    <row r="8" spans="1:4" ht="15.5" x14ac:dyDescent="0.6">
      <c r="A8" s="109">
        <v>56</v>
      </c>
      <c r="B8" s="139" t="s">
        <v>9</v>
      </c>
      <c r="C8" s="72">
        <v>23935</v>
      </c>
    </row>
    <row r="9" spans="1:4" ht="15.5" x14ac:dyDescent="0.6">
      <c r="A9" s="109">
        <v>57</v>
      </c>
      <c r="B9" s="139" t="s">
        <v>10</v>
      </c>
      <c r="C9" s="72">
        <v>19840.962</v>
      </c>
    </row>
    <row r="10" spans="1:4" ht="15.5" x14ac:dyDescent="0.6">
      <c r="A10" s="109">
        <v>58</v>
      </c>
      <c r="B10" s="139" t="s">
        <v>11</v>
      </c>
      <c r="C10" s="72">
        <v>15000</v>
      </c>
    </row>
    <row r="11" spans="1:4" ht="15.5" x14ac:dyDescent="0.6">
      <c r="A11" s="109">
        <v>60</v>
      </c>
      <c r="B11" s="139" t="s">
        <v>12</v>
      </c>
      <c r="C11" s="72">
        <v>100418.5</v>
      </c>
      <c r="D11" s="73"/>
    </row>
    <row r="12" spans="1:4" ht="15.5" x14ac:dyDescent="0.6">
      <c r="A12" s="112" t="s">
        <v>13</v>
      </c>
      <c r="B12" s="113"/>
      <c r="C12" s="72">
        <f>SUM(C2:C11)</f>
        <v>285259.462</v>
      </c>
    </row>
    <row r="13" spans="1:4" ht="15.5" x14ac:dyDescent="0.6">
      <c r="A13" s="74">
        <v>59</v>
      </c>
      <c r="B13" s="139" t="s">
        <v>14</v>
      </c>
      <c r="C13" s="72">
        <v>85815.205000000002</v>
      </c>
    </row>
    <row r="14" spans="1:4" ht="16.25" thickBot="1" x14ac:dyDescent="0.75">
      <c r="A14" s="114" t="s">
        <v>15</v>
      </c>
      <c r="B14" s="115"/>
      <c r="C14" s="75">
        <f>C12+C13</f>
        <v>371074.66700000002</v>
      </c>
    </row>
    <row r="15" spans="1:4" ht="15.5" thickTop="1" x14ac:dyDescent="0.75"/>
  </sheetData>
  <mergeCells count="2">
    <mergeCell ref="A12:B12"/>
    <mergeCell ref="A14:B14"/>
  </mergeCells>
  <printOptions horizontalCentered="1"/>
  <pageMargins left="0.32" right="0.2" top="0.64" bottom="0.83" header="0.37" footer="0.51181102362204722"/>
  <pageSetup scale="90" firstPageNumber="108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FA921-8C69-47C9-BB36-FB92E9EC907F}">
  <dimension ref="A1:D72"/>
  <sheetViews>
    <sheetView workbookViewId="0">
      <selection sqref="A1:XFD2"/>
    </sheetView>
  </sheetViews>
  <sheetFormatPr defaultRowHeight="14.75" outlineLevelRow="2" x14ac:dyDescent="0.75"/>
  <cols>
    <col min="1" max="1" width="9.5" bestFit="1" customWidth="1"/>
    <col min="2" max="2" width="22" bestFit="1" customWidth="1"/>
    <col min="3" max="3" width="31.40625" style="3" bestFit="1" customWidth="1"/>
    <col min="4" max="4" width="16.26953125" style="3" bestFit="1" customWidth="1"/>
  </cols>
  <sheetData>
    <row r="1" spans="1:4" s="142" customFormat="1" ht="32" x14ac:dyDescent="0.75">
      <c r="A1" s="140" t="s">
        <v>57</v>
      </c>
      <c r="B1" s="140" t="s">
        <v>58</v>
      </c>
      <c r="C1" s="38" t="s">
        <v>55</v>
      </c>
      <c r="D1" s="141" t="s">
        <v>56</v>
      </c>
    </row>
    <row r="2" spans="1:4" s="142" customFormat="1" outlineLevel="2" x14ac:dyDescent="0.75">
      <c r="A2" s="143" t="s">
        <v>16</v>
      </c>
      <c r="B2" s="143" t="s">
        <v>17</v>
      </c>
      <c r="C2" s="144">
        <v>10123</v>
      </c>
      <c r="D2" s="145">
        <v>6640.8157339999998</v>
      </c>
    </row>
    <row r="3" spans="1:4" outlineLevel="2" x14ac:dyDescent="0.75">
      <c r="A3" s="47" t="s">
        <v>16</v>
      </c>
      <c r="B3" s="47" t="s">
        <v>18</v>
      </c>
      <c r="C3" s="48">
        <v>372</v>
      </c>
      <c r="D3" s="4">
        <v>377.51304499999998</v>
      </c>
    </row>
    <row r="4" spans="1:4" outlineLevel="2" x14ac:dyDescent="0.75">
      <c r="A4" s="47" t="s">
        <v>16</v>
      </c>
      <c r="B4" s="47" t="s">
        <v>19</v>
      </c>
      <c r="C4" s="48">
        <v>507</v>
      </c>
      <c r="D4" s="4">
        <v>647.75721799999997</v>
      </c>
    </row>
    <row r="5" spans="1:4" outlineLevel="2" x14ac:dyDescent="0.75">
      <c r="A5" s="47" t="s">
        <v>16</v>
      </c>
      <c r="B5" s="47" t="s">
        <v>20</v>
      </c>
      <c r="C5" s="48">
        <v>44571</v>
      </c>
      <c r="D5" s="4">
        <v>7904.8477000000003</v>
      </c>
    </row>
    <row r="6" spans="1:4" outlineLevel="2" x14ac:dyDescent="0.75">
      <c r="A6" s="47" t="s">
        <v>16</v>
      </c>
      <c r="B6" s="47" t="s">
        <v>21</v>
      </c>
      <c r="C6" s="48">
        <v>3558</v>
      </c>
      <c r="D6" s="4">
        <v>4114.3132050000004</v>
      </c>
    </row>
    <row r="7" spans="1:4" outlineLevel="2" x14ac:dyDescent="0.75">
      <c r="A7" s="47" t="s">
        <v>16</v>
      </c>
      <c r="B7" s="47" t="s">
        <v>22</v>
      </c>
      <c r="C7" s="48">
        <v>18687</v>
      </c>
      <c r="D7" s="4">
        <v>8710.5327589999997</v>
      </c>
    </row>
    <row r="8" spans="1:4" outlineLevel="2" x14ac:dyDescent="0.75">
      <c r="A8" s="47" t="s">
        <v>16</v>
      </c>
      <c r="B8" s="47" t="s">
        <v>23</v>
      </c>
      <c r="C8" s="48">
        <v>8738</v>
      </c>
      <c r="D8" s="4">
        <v>5015.1053899999997</v>
      </c>
    </row>
    <row r="9" spans="1:4" outlineLevel="2" x14ac:dyDescent="0.75">
      <c r="A9" s="47" t="s">
        <v>16</v>
      </c>
      <c r="B9" s="47" t="s">
        <v>24</v>
      </c>
      <c r="C9" s="48">
        <v>30</v>
      </c>
      <c r="D9" s="4">
        <v>13.782895999999999</v>
      </c>
    </row>
    <row r="10" spans="1:4" outlineLevel="2" x14ac:dyDescent="0.75">
      <c r="A10" s="47" t="s">
        <v>16</v>
      </c>
      <c r="B10" s="47" t="s">
        <v>25</v>
      </c>
      <c r="C10" s="48">
        <v>239</v>
      </c>
      <c r="D10" s="4">
        <v>147.024417</v>
      </c>
    </row>
    <row r="11" spans="1:4" outlineLevel="2" x14ac:dyDescent="0.75">
      <c r="A11" s="47" t="s">
        <v>16</v>
      </c>
      <c r="B11" s="47" t="s">
        <v>26</v>
      </c>
      <c r="C11" s="48">
        <v>150</v>
      </c>
      <c r="D11" s="4">
        <v>94.745159000000001</v>
      </c>
    </row>
    <row r="12" spans="1:4" outlineLevel="2" x14ac:dyDescent="0.75">
      <c r="A12" s="47" t="s">
        <v>16</v>
      </c>
      <c r="B12" s="47" t="s">
        <v>27</v>
      </c>
      <c r="C12" s="48">
        <v>3435</v>
      </c>
      <c r="D12" s="4">
        <v>161.88175699999999</v>
      </c>
    </row>
    <row r="13" spans="1:4" outlineLevel="2" x14ac:dyDescent="0.75">
      <c r="A13" s="47" t="s">
        <v>16</v>
      </c>
      <c r="B13" s="47" t="s">
        <v>28</v>
      </c>
      <c r="C13" s="48">
        <v>449</v>
      </c>
      <c r="D13" s="4">
        <v>313.443826</v>
      </c>
    </row>
    <row r="14" spans="1:4" outlineLevel="2" x14ac:dyDescent="0.75">
      <c r="A14" s="47" t="s">
        <v>16</v>
      </c>
      <c r="B14" s="47" t="s">
        <v>29</v>
      </c>
      <c r="C14" s="48">
        <v>2500</v>
      </c>
      <c r="D14" s="4">
        <v>3753.6902709999999</v>
      </c>
    </row>
    <row r="15" spans="1:4" outlineLevel="2" x14ac:dyDescent="0.75">
      <c r="A15" s="1" t="s">
        <v>16</v>
      </c>
      <c r="B15" s="1" t="s">
        <v>30</v>
      </c>
      <c r="C15" s="4">
        <v>13770</v>
      </c>
      <c r="D15" s="4">
        <v>11765.834681</v>
      </c>
    </row>
    <row r="16" spans="1:4" outlineLevel="2" x14ac:dyDescent="0.75">
      <c r="A16" s="1" t="s">
        <v>16</v>
      </c>
      <c r="B16" s="1" t="s">
        <v>31</v>
      </c>
      <c r="C16" s="4">
        <v>6523</v>
      </c>
      <c r="D16" s="4">
        <v>7977.6313700000001</v>
      </c>
    </row>
    <row r="17" spans="1:4" outlineLevel="2" x14ac:dyDescent="0.75">
      <c r="A17" s="1" t="s">
        <v>16</v>
      </c>
      <c r="B17" s="1" t="s">
        <v>32</v>
      </c>
      <c r="C17" s="4">
        <v>2175</v>
      </c>
      <c r="D17" s="4">
        <v>1547.357295</v>
      </c>
    </row>
    <row r="18" spans="1:4" outlineLevel="2" x14ac:dyDescent="0.75">
      <c r="A18" s="1" t="s">
        <v>16</v>
      </c>
      <c r="B18" s="1" t="s">
        <v>33</v>
      </c>
      <c r="C18" s="4">
        <v>200</v>
      </c>
      <c r="D18" s="4">
        <v>174.95568399999999</v>
      </c>
    </row>
    <row r="19" spans="1:4" outlineLevel="2" x14ac:dyDescent="0.75">
      <c r="A19" s="1" t="s">
        <v>16</v>
      </c>
      <c r="B19" s="1" t="s">
        <v>34</v>
      </c>
      <c r="C19" s="4">
        <v>2944</v>
      </c>
      <c r="D19" s="4">
        <v>2421.8199450000002</v>
      </c>
    </row>
    <row r="20" spans="1:4" outlineLevel="2" x14ac:dyDescent="0.75">
      <c r="A20" s="1" t="s">
        <v>16</v>
      </c>
      <c r="B20" s="1" t="s">
        <v>35</v>
      </c>
      <c r="C20" s="4">
        <v>144</v>
      </c>
      <c r="D20" s="4">
        <v>60.973967000000002</v>
      </c>
    </row>
    <row r="21" spans="1:4" outlineLevel="2" x14ac:dyDescent="0.75">
      <c r="A21" s="1" t="s">
        <v>16</v>
      </c>
      <c r="B21" s="1" t="s">
        <v>36</v>
      </c>
      <c r="C21" s="4">
        <v>235</v>
      </c>
      <c r="D21" s="4">
        <v>37.472099</v>
      </c>
    </row>
    <row r="22" spans="1:4" outlineLevel="2" x14ac:dyDescent="0.75">
      <c r="A22" s="1" t="s">
        <v>16</v>
      </c>
      <c r="B22" s="1" t="s">
        <v>37</v>
      </c>
      <c r="C22" s="4">
        <v>990</v>
      </c>
      <c r="D22" s="4">
        <v>1839.171423</v>
      </c>
    </row>
    <row r="23" spans="1:4" outlineLevel="2" x14ac:dyDescent="0.75">
      <c r="A23" s="1" t="s">
        <v>16</v>
      </c>
      <c r="B23" s="1" t="s">
        <v>38</v>
      </c>
      <c r="C23" s="4">
        <v>7630</v>
      </c>
      <c r="D23" s="4">
        <v>5702.9920099999999</v>
      </c>
    </row>
    <row r="24" spans="1:4" outlineLevel="2" x14ac:dyDescent="0.75">
      <c r="A24" s="1" t="s">
        <v>16</v>
      </c>
      <c r="B24" s="1" t="s">
        <v>39</v>
      </c>
      <c r="C24" s="4">
        <v>230</v>
      </c>
      <c r="D24" s="4">
        <v>186.629333</v>
      </c>
    </row>
    <row r="25" spans="1:4" outlineLevel="2" x14ac:dyDescent="0.75">
      <c r="A25" s="1" t="s">
        <v>16</v>
      </c>
      <c r="B25" s="1" t="s">
        <v>40</v>
      </c>
      <c r="C25" s="4">
        <v>21736</v>
      </c>
      <c r="D25" s="4">
        <v>22676.997556999999</v>
      </c>
    </row>
    <row r="26" spans="1:4" outlineLevel="2" x14ac:dyDescent="0.75">
      <c r="A26" s="1" t="s">
        <v>16</v>
      </c>
      <c r="B26" s="1" t="s">
        <v>41</v>
      </c>
      <c r="C26" s="4">
        <v>799</v>
      </c>
      <c r="D26" s="4">
        <v>148.03913399999999</v>
      </c>
    </row>
    <row r="27" spans="1:4" outlineLevel="2" x14ac:dyDescent="0.75">
      <c r="A27" s="1" t="s">
        <v>16</v>
      </c>
      <c r="B27" s="1" t="s">
        <v>42</v>
      </c>
      <c r="C27" s="4">
        <v>4565</v>
      </c>
      <c r="D27" s="4">
        <v>0</v>
      </c>
    </row>
    <row r="28" spans="1:4" outlineLevel="2" x14ac:dyDescent="0.75">
      <c r="A28" s="1" t="s">
        <v>16</v>
      </c>
      <c r="B28" s="1" t="s">
        <v>43</v>
      </c>
      <c r="C28" s="4">
        <v>3000</v>
      </c>
      <c r="D28" s="4">
        <v>1774.7006899999999</v>
      </c>
    </row>
    <row r="29" spans="1:4" outlineLevel="2" x14ac:dyDescent="0.75">
      <c r="A29" s="1" t="s">
        <v>16</v>
      </c>
      <c r="B29" s="1" t="s">
        <v>44</v>
      </c>
      <c r="C29" s="4">
        <v>26480</v>
      </c>
      <c r="D29" s="4">
        <v>26043.630775000001</v>
      </c>
    </row>
    <row r="30" spans="1:4" outlineLevel="2" x14ac:dyDescent="0.75">
      <c r="A30" s="1" t="s">
        <v>16</v>
      </c>
      <c r="B30" s="1" t="s">
        <v>45</v>
      </c>
      <c r="C30" s="4">
        <v>750</v>
      </c>
      <c r="D30" s="4">
        <v>358.063242</v>
      </c>
    </row>
    <row r="31" spans="1:4" outlineLevel="2" x14ac:dyDescent="0.75">
      <c r="A31" s="1" t="s">
        <v>16</v>
      </c>
      <c r="B31" s="1" t="s">
        <v>46</v>
      </c>
      <c r="C31" s="4">
        <v>4086</v>
      </c>
      <c r="D31" s="4">
        <v>4085.3283900000001</v>
      </c>
    </row>
    <row r="32" spans="1:4" outlineLevel="2" x14ac:dyDescent="0.75">
      <c r="A32" s="1" t="s">
        <v>16</v>
      </c>
      <c r="B32" s="1" t="s">
        <v>47</v>
      </c>
      <c r="C32" s="4">
        <v>528</v>
      </c>
      <c r="D32" s="4">
        <v>158.07256799999999</v>
      </c>
    </row>
    <row r="33" spans="1:4" outlineLevel="2" x14ac:dyDescent="0.75">
      <c r="A33" s="1" t="s">
        <v>16</v>
      </c>
      <c r="B33" s="1" t="s">
        <v>48</v>
      </c>
      <c r="C33" s="4">
        <v>11817</v>
      </c>
      <c r="D33" s="4">
        <v>632.90782899999999</v>
      </c>
    </row>
    <row r="34" spans="1:4" outlineLevel="2" x14ac:dyDescent="0.75">
      <c r="A34" s="1" t="s">
        <v>16</v>
      </c>
      <c r="B34" s="1" t="s">
        <v>49</v>
      </c>
      <c r="C34" s="4">
        <v>8057</v>
      </c>
      <c r="D34" s="4">
        <v>4263.1851109999998</v>
      </c>
    </row>
    <row r="35" spans="1:4" outlineLevel="2" x14ac:dyDescent="0.75">
      <c r="A35" s="1" t="s">
        <v>16</v>
      </c>
      <c r="B35" s="1" t="s">
        <v>50</v>
      </c>
      <c r="C35" s="4">
        <v>11907</v>
      </c>
      <c r="D35" s="4">
        <v>12893.598684000001</v>
      </c>
    </row>
    <row r="36" spans="1:4" outlineLevel="1" x14ac:dyDescent="0.75">
      <c r="A36" s="2" t="s">
        <v>59</v>
      </c>
      <c r="B36" s="2"/>
      <c r="C36" s="5">
        <f>SUBTOTAL(9,C2:C35)</f>
        <v>221925</v>
      </c>
      <c r="D36" s="5">
        <f>SUBTOTAL(9,D2:D35)</f>
        <v>142644.815164</v>
      </c>
    </row>
    <row r="37" spans="1:4" outlineLevel="2" x14ac:dyDescent="0.75">
      <c r="A37" s="1" t="s">
        <v>51</v>
      </c>
      <c r="B37" s="1" t="s">
        <v>17</v>
      </c>
      <c r="C37" s="4">
        <v>4192</v>
      </c>
      <c r="D37" s="4">
        <v>3756.1028120000001</v>
      </c>
    </row>
    <row r="38" spans="1:4" outlineLevel="2" x14ac:dyDescent="0.75">
      <c r="A38" s="1" t="s">
        <v>51</v>
      </c>
      <c r="B38" s="1" t="s">
        <v>18</v>
      </c>
      <c r="C38" s="4">
        <v>330</v>
      </c>
      <c r="D38" s="4">
        <v>156.004178</v>
      </c>
    </row>
    <row r="39" spans="1:4" outlineLevel="2" x14ac:dyDescent="0.75">
      <c r="A39" s="1" t="s">
        <v>51</v>
      </c>
      <c r="B39" s="1" t="s">
        <v>19</v>
      </c>
      <c r="C39" s="4">
        <v>1164</v>
      </c>
      <c r="D39" s="4">
        <v>324.124955</v>
      </c>
    </row>
    <row r="40" spans="1:4" outlineLevel="2" x14ac:dyDescent="0.75">
      <c r="A40" s="1" t="s">
        <v>51</v>
      </c>
      <c r="B40" s="1" t="s">
        <v>20</v>
      </c>
      <c r="C40" s="4">
        <v>10286</v>
      </c>
      <c r="D40" s="4">
        <v>0</v>
      </c>
    </row>
    <row r="41" spans="1:4" outlineLevel="2" x14ac:dyDescent="0.75">
      <c r="A41" s="1" t="s">
        <v>51</v>
      </c>
      <c r="B41" s="1" t="s">
        <v>21</v>
      </c>
      <c r="C41" s="4">
        <v>3333</v>
      </c>
      <c r="D41" s="4">
        <v>3063.5133999999998</v>
      </c>
    </row>
    <row r="42" spans="1:4" outlineLevel="2" x14ac:dyDescent="0.75">
      <c r="A42" s="1" t="s">
        <v>51</v>
      </c>
      <c r="B42" s="1" t="s">
        <v>22</v>
      </c>
      <c r="C42" s="4">
        <v>11516</v>
      </c>
      <c r="D42" s="4">
        <v>5552.372241</v>
      </c>
    </row>
    <row r="43" spans="1:4" outlineLevel="2" x14ac:dyDescent="0.75">
      <c r="A43" s="1" t="s">
        <v>51</v>
      </c>
      <c r="B43" s="1" t="s">
        <v>23</v>
      </c>
      <c r="C43" s="4">
        <v>2699</v>
      </c>
      <c r="D43" s="4">
        <v>1542.4367050000001</v>
      </c>
    </row>
    <row r="44" spans="1:4" outlineLevel="2" x14ac:dyDescent="0.75">
      <c r="A44" s="1" t="s">
        <v>51</v>
      </c>
      <c r="B44" s="1" t="s">
        <v>24</v>
      </c>
      <c r="C44" s="4">
        <v>10</v>
      </c>
      <c r="D44" s="4">
        <v>0</v>
      </c>
    </row>
    <row r="45" spans="1:4" outlineLevel="2" x14ac:dyDescent="0.75">
      <c r="A45" s="1" t="s">
        <v>51</v>
      </c>
      <c r="B45" s="1" t="s">
        <v>25</v>
      </c>
      <c r="C45" s="4">
        <v>58</v>
      </c>
      <c r="D45" s="4">
        <v>26.631194000000001</v>
      </c>
    </row>
    <row r="46" spans="1:4" outlineLevel="2" x14ac:dyDescent="0.75">
      <c r="A46" s="1" t="s">
        <v>51</v>
      </c>
      <c r="B46" s="1" t="s">
        <v>26</v>
      </c>
      <c r="C46" s="4">
        <v>66</v>
      </c>
      <c r="D46" s="4">
        <v>7.4003949999999996</v>
      </c>
    </row>
    <row r="47" spans="1:4" outlineLevel="2" x14ac:dyDescent="0.75">
      <c r="A47" s="1" t="s">
        <v>51</v>
      </c>
      <c r="B47" s="1" t="s">
        <v>52</v>
      </c>
      <c r="C47" s="4">
        <v>0</v>
      </c>
      <c r="D47" s="4">
        <v>-4.5065999999999997</v>
      </c>
    </row>
    <row r="48" spans="1:4" outlineLevel="2" x14ac:dyDescent="0.75">
      <c r="A48" s="1" t="s">
        <v>51</v>
      </c>
      <c r="B48" s="1" t="s">
        <v>27</v>
      </c>
      <c r="C48" s="4">
        <v>10</v>
      </c>
      <c r="D48" s="4">
        <v>5.3271199999999999</v>
      </c>
    </row>
    <row r="49" spans="1:4" outlineLevel="2" x14ac:dyDescent="0.75">
      <c r="A49" s="1" t="s">
        <v>51</v>
      </c>
      <c r="B49" s="1" t="s">
        <v>28</v>
      </c>
      <c r="C49" s="4">
        <v>2257</v>
      </c>
      <c r="D49" s="4">
        <v>150.22124299999999</v>
      </c>
    </row>
    <row r="50" spans="1:4" outlineLevel="2" x14ac:dyDescent="0.75">
      <c r="A50" s="1" t="s">
        <v>51</v>
      </c>
      <c r="B50" s="1" t="s">
        <v>29</v>
      </c>
      <c r="C50" s="4">
        <v>726</v>
      </c>
      <c r="D50" s="4">
        <v>687.20877599999994</v>
      </c>
    </row>
    <row r="51" spans="1:4" outlineLevel="2" x14ac:dyDescent="0.75">
      <c r="A51" s="1" t="s">
        <v>51</v>
      </c>
      <c r="B51" s="1" t="s">
        <v>30</v>
      </c>
      <c r="C51" s="4">
        <v>10614</v>
      </c>
      <c r="D51" s="4">
        <v>5545.3371909999996</v>
      </c>
    </row>
    <row r="52" spans="1:4" outlineLevel="2" x14ac:dyDescent="0.75">
      <c r="A52" s="1" t="s">
        <v>51</v>
      </c>
      <c r="B52" s="1" t="s">
        <v>31</v>
      </c>
      <c r="C52" s="4">
        <v>2450</v>
      </c>
      <c r="D52" s="4">
        <v>1072.880498</v>
      </c>
    </row>
    <row r="53" spans="1:4" outlineLevel="2" x14ac:dyDescent="0.75">
      <c r="A53" s="1" t="s">
        <v>51</v>
      </c>
      <c r="B53" s="1" t="s">
        <v>32</v>
      </c>
      <c r="C53" s="4">
        <v>2384</v>
      </c>
      <c r="D53" s="4">
        <v>3188.8605280000002</v>
      </c>
    </row>
    <row r="54" spans="1:4" outlineLevel="2" x14ac:dyDescent="0.75">
      <c r="A54" s="1" t="s">
        <v>51</v>
      </c>
      <c r="B54" s="1" t="s">
        <v>34</v>
      </c>
      <c r="C54" s="4">
        <v>1602</v>
      </c>
      <c r="D54" s="4">
        <v>998.24775</v>
      </c>
    </row>
    <row r="55" spans="1:4" outlineLevel="2" x14ac:dyDescent="0.75">
      <c r="A55" s="1" t="s">
        <v>51</v>
      </c>
      <c r="B55" s="1" t="s">
        <v>35</v>
      </c>
      <c r="C55" s="4">
        <v>133</v>
      </c>
      <c r="D55" s="4">
        <v>100.55712</v>
      </c>
    </row>
    <row r="56" spans="1:4" outlineLevel="2" x14ac:dyDescent="0.75">
      <c r="A56" s="1" t="s">
        <v>51</v>
      </c>
      <c r="B56" s="1" t="s">
        <v>37</v>
      </c>
      <c r="C56" s="4">
        <v>362</v>
      </c>
      <c r="D56" s="4">
        <v>108.959974</v>
      </c>
    </row>
    <row r="57" spans="1:4" outlineLevel="2" x14ac:dyDescent="0.75">
      <c r="A57" s="1" t="s">
        <v>51</v>
      </c>
      <c r="B57" s="1" t="s">
        <v>38</v>
      </c>
      <c r="C57" s="4">
        <v>1490</v>
      </c>
      <c r="D57" s="4">
        <v>942.78751199999999</v>
      </c>
    </row>
    <row r="58" spans="1:4" outlineLevel="2" x14ac:dyDescent="0.75">
      <c r="A58" s="1" t="s">
        <v>51</v>
      </c>
      <c r="B58" s="1" t="s">
        <v>39</v>
      </c>
      <c r="C58" s="4">
        <v>190</v>
      </c>
      <c r="D58" s="4">
        <v>65.259546</v>
      </c>
    </row>
    <row r="59" spans="1:4" outlineLevel="2" x14ac:dyDescent="0.75">
      <c r="A59" s="1" t="s">
        <v>51</v>
      </c>
      <c r="B59" s="1" t="s">
        <v>40</v>
      </c>
      <c r="C59" s="4">
        <v>8088</v>
      </c>
      <c r="D59" s="4">
        <v>2341.215956</v>
      </c>
    </row>
    <row r="60" spans="1:4" outlineLevel="2" x14ac:dyDescent="0.75">
      <c r="A60" s="1" t="s">
        <v>51</v>
      </c>
      <c r="B60" s="1" t="s">
        <v>41</v>
      </c>
      <c r="C60" s="4">
        <v>32</v>
      </c>
      <c r="D60" s="4">
        <v>14.791060999999999</v>
      </c>
    </row>
    <row r="61" spans="1:4" outlineLevel="2" x14ac:dyDescent="0.75">
      <c r="A61" s="1" t="s">
        <v>51</v>
      </c>
      <c r="B61" s="1" t="s">
        <v>42</v>
      </c>
      <c r="C61" s="4">
        <v>50</v>
      </c>
      <c r="D61" s="4">
        <v>46.935386000000001</v>
      </c>
    </row>
    <row r="62" spans="1:4" outlineLevel="2" x14ac:dyDescent="0.75">
      <c r="A62" s="1" t="s">
        <v>51</v>
      </c>
      <c r="B62" s="1" t="s">
        <v>43</v>
      </c>
      <c r="C62" s="4">
        <v>2042</v>
      </c>
      <c r="D62" s="4">
        <v>12.071251999999999</v>
      </c>
    </row>
    <row r="63" spans="1:4" outlineLevel="2" x14ac:dyDescent="0.75">
      <c r="A63" s="1" t="s">
        <v>51</v>
      </c>
      <c r="B63" s="1" t="s">
        <v>44</v>
      </c>
      <c r="C63" s="4">
        <v>15861</v>
      </c>
      <c r="D63" s="4">
        <v>10823.505708999999</v>
      </c>
    </row>
    <row r="64" spans="1:4" outlineLevel="2" x14ac:dyDescent="0.75">
      <c r="A64" s="1" t="s">
        <v>51</v>
      </c>
      <c r="B64" s="1" t="s">
        <v>45</v>
      </c>
      <c r="C64" s="4">
        <v>484</v>
      </c>
      <c r="D64" s="4">
        <v>225.25017099999999</v>
      </c>
    </row>
    <row r="65" spans="1:4" outlineLevel="2" x14ac:dyDescent="0.75">
      <c r="A65" s="1" t="s">
        <v>51</v>
      </c>
      <c r="B65" s="1" t="s">
        <v>46</v>
      </c>
      <c r="C65" s="4">
        <v>4506</v>
      </c>
      <c r="D65" s="4">
        <v>1954.9119499999999</v>
      </c>
    </row>
    <row r="66" spans="1:4" outlineLevel="2" x14ac:dyDescent="0.75">
      <c r="A66" s="1" t="s">
        <v>51</v>
      </c>
      <c r="B66" s="1" t="s">
        <v>47</v>
      </c>
      <c r="C66" s="4">
        <v>181</v>
      </c>
      <c r="D66" s="4">
        <v>61.830759</v>
      </c>
    </row>
    <row r="67" spans="1:4" outlineLevel="2" x14ac:dyDescent="0.75">
      <c r="A67" s="1" t="s">
        <v>51</v>
      </c>
      <c r="B67" s="1" t="s">
        <v>48</v>
      </c>
      <c r="C67" s="4">
        <v>100</v>
      </c>
      <c r="D67" s="4">
        <v>79.858000000000004</v>
      </c>
    </row>
    <row r="68" spans="1:4" outlineLevel="2" x14ac:dyDescent="0.75">
      <c r="A68" s="1" t="s">
        <v>51</v>
      </c>
      <c r="B68" s="1" t="s">
        <v>53</v>
      </c>
      <c r="C68" s="4">
        <v>0</v>
      </c>
      <c r="D68" s="4">
        <v>-3.1726040000000002</v>
      </c>
    </row>
    <row r="69" spans="1:4" outlineLevel="2" x14ac:dyDescent="0.75">
      <c r="A69" s="1" t="s">
        <v>51</v>
      </c>
      <c r="B69" s="1" t="s">
        <v>49</v>
      </c>
      <c r="C69" s="4">
        <v>1964</v>
      </c>
      <c r="D69" s="4">
        <v>501.82740200000001</v>
      </c>
    </row>
    <row r="70" spans="1:4" outlineLevel="2" x14ac:dyDescent="0.75">
      <c r="A70" s="1" t="s">
        <v>51</v>
      </c>
      <c r="B70" s="1" t="s">
        <v>50</v>
      </c>
      <c r="C70" s="4">
        <v>6752</v>
      </c>
      <c r="D70" s="4">
        <v>3736.0306129999999</v>
      </c>
    </row>
    <row r="71" spans="1:4" outlineLevel="1" x14ac:dyDescent="0.75">
      <c r="A71" s="2" t="s">
        <v>60</v>
      </c>
      <c r="B71" s="2"/>
      <c r="C71" s="5">
        <f>SUBTOTAL(9,C37:C70)</f>
        <v>95932</v>
      </c>
      <c r="D71" s="5">
        <f>SUBTOTAL(9,D37:D70)</f>
        <v>47084.782193000006</v>
      </c>
    </row>
    <row r="72" spans="1:4" x14ac:dyDescent="0.75">
      <c r="A72" s="2" t="s">
        <v>54</v>
      </c>
      <c r="B72" s="2"/>
      <c r="C72" s="5">
        <f>SUBTOTAL(9,C2:C70)</f>
        <v>317857</v>
      </c>
      <c r="D72" s="5">
        <f>SUBTOTAL(9,D2:D70)</f>
        <v>189729.59735700005</v>
      </c>
    </row>
  </sheetData>
  <autoFilter ref="A1:D71" xr:uid="{81AFA921-8C69-47C9-BB36-FB92E9EC907F}"/>
  <printOptions horizontalCentered="1"/>
  <pageMargins left="0.47244094488188981" right="0.31496062992125984" top="0.74803149606299213" bottom="0.74803149606299213" header="0.31496062992125984" footer="0.31496062992125984"/>
  <pageSetup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7508-CAD6-4442-A637-C26D0AE4F1BF}">
  <dimension ref="A1:D73"/>
  <sheetViews>
    <sheetView workbookViewId="0">
      <selection sqref="A1:XFD2"/>
    </sheetView>
  </sheetViews>
  <sheetFormatPr defaultRowHeight="14.75" outlineLevelRow="2" x14ac:dyDescent="0.75"/>
  <cols>
    <col min="1" max="1" width="7.90625" bestFit="1" customWidth="1"/>
    <col min="2" max="2" width="12.1328125" bestFit="1" customWidth="1"/>
    <col min="3" max="3" width="11" style="77" bestFit="1" customWidth="1"/>
    <col min="4" max="4" width="10.81640625" style="77" bestFit="1" customWidth="1"/>
  </cols>
  <sheetData>
    <row r="1" spans="1:4" s="142" customFormat="1" ht="44.25" x14ac:dyDescent="0.75">
      <c r="A1" s="146" t="s">
        <v>57</v>
      </c>
      <c r="B1" s="146" t="s">
        <v>266</v>
      </c>
      <c r="C1" s="147" t="s">
        <v>267</v>
      </c>
      <c r="D1" s="148" t="s">
        <v>268</v>
      </c>
    </row>
    <row r="2" spans="1:4" s="142" customFormat="1" outlineLevel="2" x14ac:dyDescent="0.75">
      <c r="A2" s="143" t="s">
        <v>16</v>
      </c>
      <c r="B2" s="143" t="s">
        <v>17</v>
      </c>
      <c r="C2" s="149">
        <v>11392.249</v>
      </c>
      <c r="D2" s="150">
        <v>3799.3700690000001</v>
      </c>
    </row>
    <row r="3" spans="1:4" outlineLevel="2" x14ac:dyDescent="0.75">
      <c r="A3" s="47" t="s">
        <v>16</v>
      </c>
      <c r="B3" s="47" t="s">
        <v>18</v>
      </c>
      <c r="C3" s="135">
        <v>729</v>
      </c>
      <c r="D3" s="78">
        <v>253.969221</v>
      </c>
    </row>
    <row r="4" spans="1:4" outlineLevel="2" x14ac:dyDescent="0.75">
      <c r="A4" s="47" t="s">
        <v>16</v>
      </c>
      <c r="B4" s="47" t="s">
        <v>19</v>
      </c>
      <c r="C4" s="135">
        <v>686</v>
      </c>
      <c r="D4" s="78">
        <v>331.82441699999998</v>
      </c>
    </row>
    <row r="5" spans="1:4" outlineLevel="2" x14ac:dyDescent="0.75">
      <c r="A5" s="47" t="s">
        <v>16</v>
      </c>
      <c r="B5" s="47" t="s">
        <v>20</v>
      </c>
      <c r="C5" s="135">
        <v>15000</v>
      </c>
      <c r="D5" s="78">
        <v>1212.5999999999999</v>
      </c>
    </row>
    <row r="6" spans="1:4" outlineLevel="2" x14ac:dyDescent="0.75">
      <c r="A6" s="47" t="s">
        <v>16</v>
      </c>
      <c r="B6" s="47" t="s">
        <v>21</v>
      </c>
      <c r="C6" s="135">
        <v>6508</v>
      </c>
      <c r="D6" s="78">
        <v>3229.6490789999998</v>
      </c>
    </row>
    <row r="7" spans="1:4" outlineLevel="2" x14ac:dyDescent="0.75">
      <c r="A7" s="47" t="s">
        <v>16</v>
      </c>
      <c r="B7" s="47" t="s">
        <v>22</v>
      </c>
      <c r="C7" s="135">
        <v>12877.002</v>
      </c>
      <c r="D7" s="78">
        <v>2772.458991</v>
      </c>
    </row>
    <row r="8" spans="1:4" outlineLevel="2" x14ac:dyDescent="0.75">
      <c r="A8" s="47" t="s">
        <v>16</v>
      </c>
      <c r="B8" s="47" t="s">
        <v>23</v>
      </c>
      <c r="C8" s="135">
        <v>15171</v>
      </c>
      <c r="D8" s="78">
        <v>3763.218241</v>
      </c>
    </row>
    <row r="9" spans="1:4" outlineLevel="2" x14ac:dyDescent="0.75">
      <c r="A9" s="47" t="s">
        <v>16</v>
      </c>
      <c r="B9" s="47" t="s">
        <v>24</v>
      </c>
      <c r="C9" s="135">
        <v>40</v>
      </c>
      <c r="D9" s="78">
        <v>0.27650200000000003</v>
      </c>
    </row>
    <row r="10" spans="1:4" outlineLevel="2" x14ac:dyDescent="0.75">
      <c r="A10" s="47" t="s">
        <v>16</v>
      </c>
      <c r="B10" s="47" t="s">
        <v>25</v>
      </c>
      <c r="C10" s="135">
        <v>266</v>
      </c>
      <c r="D10" s="78">
        <v>91.828726000000003</v>
      </c>
    </row>
    <row r="11" spans="1:4" outlineLevel="2" x14ac:dyDescent="0.75">
      <c r="A11" s="47" t="s">
        <v>16</v>
      </c>
      <c r="B11" s="47" t="s">
        <v>26</v>
      </c>
      <c r="C11" s="135">
        <v>175</v>
      </c>
      <c r="D11" s="78">
        <v>13.927186000000001</v>
      </c>
    </row>
    <row r="12" spans="1:4" outlineLevel="2" x14ac:dyDescent="0.75">
      <c r="A12" s="47" t="s">
        <v>16</v>
      </c>
      <c r="B12" s="47" t="s">
        <v>27</v>
      </c>
      <c r="C12" s="135">
        <v>27387</v>
      </c>
      <c r="D12" s="78">
        <v>106.25317</v>
      </c>
    </row>
    <row r="13" spans="1:4" outlineLevel="2" x14ac:dyDescent="0.75">
      <c r="A13" s="47" t="s">
        <v>16</v>
      </c>
      <c r="B13" s="47" t="s">
        <v>28</v>
      </c>
      <c r="C13" s="135">
        <v>329</v>
      </c>
      <c r="D13" s="78">
        <v>93.433097000000004</v>
      </c>
    </row>
    <row r="14" spans="1:4" outlineLevel="2" x14ac:dyDescent="0.75">
      <c r="A14" s="47" t="s">
        <v>16</v>
      </c>
      <c r="B14" s="47" t="s">
        <v>29</v>
      </c>
      <c r="C14" s="135">
        <v>5071</v>
      </c>
      <c r="D14" s="78">
        <v>2461.2345070000001</v>
      </c>
    </row>
    <row r="15" spans="1:4" outlineLevel="2" x14ac:dyDescent="0.75">
      <c r="A15" s="59" t="s">
        <v>16</v>
      </c>
      <c r="B15" s="59" t="s">
        <v>30</v>
      </c>
      <c r="C15" s="78">
        <v>19608</v>
      </c>
      <c r="D15" s="78">
        <v>5603.5437250000004</v>
      </c>
    </row>
    <row r="16" spans="1:4" outlineLevel="2" x14ac:dyDescent="0.75">
      <c r="A16" s="59" t="s">
        <v>16</v>
      </c>
      <c r="B16" s="59" t="s">
        <v>31</v>
      </c>
      <c r="C16" s="78">
        <v>5572</v>
      </c>
      <c r="D16" s="78">
        <v>1667.1853530000001</v>
      </c>
    </row>
    <row r="17" spans="1:4" outlineLevel="2" x14ac:dyDescent="0.75">
      <c r="A17" s="59" t="s">
        <v>16</v>
      </c>
      <c r="B17" s="59" t="s">
        <v>32</v>
      </c>
      <c r="C17" s="78">
        <v>1723.001</v>
      </c>
      <c r="D17" s="78">
        <v>1081.408666</v>
      </c>
    </row>
    <row r="18" spans="1:4" outlineLevel="2" x14ac:dyDescent="0.75">
      <c r="A18" s="59" t="s">
        <v>16</v>
      </c>
      <c r="B18" s="59" t="s">
        <v>33</v>
      </c>
      <c r="C18" s="78">
        <v>550</v>
      </c>
      <c r="D18" s="78">
        <v>218.17190400000001</v>
      </c>
    </row>
    <row r="19" spans="1:4" outlineLevel="2" x14ac:dyDescent="0.75">
      <c r="A19" s="59" t="s">
        <v>16</v>
      </c>
      <c r="B19" s="59" t="s">
        <v>34</v>
      </c>
      <c r="C19" s="78">
        <v>2889</v>
      </c>
      <c r="D19" s="78">
        <v>1217.726989</v>
      </c>
    </row>
    <row r="20" spans="1:4" outlineLevel="2" x14ac:dyDescent="0.75">
      <c r="A20" s="59" t="s">
        <v>16</v>
      </c>
      <c r="B20" s="59" t="s">
        <v>35</v>
      </c>
      <c r="C20" s="78">
        <v>280</v>
      </c>
      <c r="D20" s="78">
        <v>29.532042000000001</v>
      </c>
    </row>
    <row r="21" spans="1:4" outlineLevel="2" x14ac:dyDescent="0.75">
      <c r="A21" s="59" t="s">
        <v>16</v>
      </c>
      <c r="B21" s="59" t="s">
        <v>36</v>
      </c>
      <c r="C21" s="78">
        <v>356</v>
      </c>
      <c r="D21" s="78">
        <v>28.609179000000001</v>
      </c>
    </row>
    <row r="22" spans="1:4" outlineLevel="2" x14ac:dyDescent="0.75">
      <c r="A22" s="59" t="s">
        <v>16</v>
      </c>
      <c r="B22" s="59" t="s">
        <v>37</v>
      </c>
      <c r="C22" s="78">
        <v>1694</v>
      </c>
      <c r="D22" s="78">
        <v>895.76519599999995</v>
      </c>
    </row>
    <row r="23" spans="1:4" outlineLevel="2" x14ac:dyDescent="0.75">
      <c r="A23" s="59" t="s">
        <v>16</v>
      </c>
      <c r="B23" s="59" t="s">
        <v>38</v>
      </c>
      <c r="C23" s="78">
        <v>5669</v>
      </c>
      <c r="D23" s="78">
        <v>2157.200456</v>
      </c>
    </row>
    <row r="24" spans="1:4" outlineLevel="2" x14ac:dyDescent="0.75">
      <c r="A24" s="59" t="s">
        <v>16</v>
      </c>
      <c r="B24" s="59" t="s">
        <v>39</v>
      </c>
      <c r="C24" s="78">
        <v>246</v>
      </c>
      <c r="D24" s="78">
        <v>53.010806000000002</v>
      </c>
    </row>
    <row r="25" spans="1:4" outlineLevel="2" x14ac:dyDescent="0.75">
      <c r="A25" s="59" t="s">
        <v>16</v>
      </c>
      <c r="B25" s="59" t="s">
        <v>40</v>
      </c>
      <c r="C25" s="78">
        <v>34962.523000000001</v>
      </c>
      <c r="D25" s="78">
        <v>9035.3027129999991</v>
      </c>
    </row>
    <row r="26" spans="1:4" outlineLevel="2" x14ac:dyDescent="0.75">
      <c r="A26" s="59" t="s">
        <v>16</v>
      </c>
      <c r="B26" s="59" t="s">
        <v>41</v>
      </c>
      <c r="C26" s="78">
        <v>747</v>
      </c>
      <c r="D26" s="78">
        <v>97.260436999999996</v>
      </c>
    </row>
    <row r="27" spans="1:4" outlineLevel="2" x14ac:dyDescent="0.75">
      <c r="A27" s="59" t="s">
        <v>16</v>
      </c>
      <c r="B27" s="59" t="s">
        <v>269</v>
      </c>
      <c r="C27" s="78">
        <v>384</v>
      </c>
      <c r="D27" s="78">
        <v>0</v>
      </c>
    </row>
    <row r="28" spans="1:4" outlineLevel="2" x14ac:dyDescent="0.75">
      <c r="A28" s="59" t="s">
        <v>16</v>
      </c>
      <c r="B28" s="59" t="s">
        <v>43</v>
      </c>
      <c r="C28" s="78">
        <v>2313</v>
      </c>
      <c r="D28" s="78">
        <v>1019.751616</v>
      </c>
    </row>
    <row r="29" spans="1:4" outlineLevel="2" x14ac:dyDescent="0.75">
      <c r="A29" s="59" t="s">
        <v>16</v>
      </c>
      <c r="B29" s="59" t="s">
        <v>44</v>
      </c>
      <c r="C29" s="78">
        <v>45378.120999999999</v>
      </c>
      <c r="D29" s="78">
        <v>26926.080244000001</v>
      </c>
    </row>
    <row r="30" spans="1:4" outlineLevel="2" x14ac:dyDescent="0.75">
      <c r="A30" s="59" t="s">
        <v>16</v>
      </c>
      <c r="B30" s="59" t="s">
        <v>45</v>
      </c>
      <c r="C30" s="78">
        <v>502</v>
      </c>
      <c r="D30" s="78">
        <v>173.612402</v>
      </c>
    </row>
    <row r="31" spans="1:4" outlineLevel="2" x14ac:dyDescent="0.75">
      <c r="A31" s="59" t="s">
        <v>16</v>
      </c>
      <c r="B31" s="59" t="s">
        <v>46</v>
      </c>
      <c r="C31" s="78">
        <v>14994</v>
      </c>
      <c r="D31" s="78">
        <v>6440.1244880000004</v>
      </c>
    </row>
    <row r="32" spans="1:4" outlineLevel="2" x14ac:dyDescent="0.75">
      <c r="A32" s="59" t="s">
        <v>16</v>
      </c>
      <c r="B32" s="59" t="s">
        <v>47</v>
      </c>
      <c r="C32" s="78">
        <v>1523.001</v>
      </c>
      <c r="D32" s="78">
        <v>166.77311499999999</v>
      </c>
    </row>
    <row r="33" spans="1:4" outlineLevel="2" x14ac:dyDescent="0.75">
      <c r="A33" s="59" t="s">
        <v>16</v>
      </c>
      <c r="B33" s="59" t="s">
        <v>48</v>
      </c>
      <c r="C33" s="78">
        <v>8792.5560000000005</v>
      </c>
      <c r="D33" s="78">
        <v>257.04602</v>
      </c>
    </row>
    <row r="34" spans="1:4" outlineLevel="2" x14ac:dyDescent="0.75">
      <c r="A34" s="59" t="s">
        <v>16</v>
      </c>
      <c r="B34" s="59" t="s">
        <v>49</v>
      </c>
      <c r="C34" s="78">
        <v>9815.0010000000002</v>
      </c>
      <c r="D34" s="78">
        <v>5971.1915319999998</v>
      </c>
    </row>
    <row r="35" spans="1:4" outlineLevel="2" x14ac:dyDescent="0.75">
      <c r="A35" s="59" t="s">
        <v>16</v>
      </c>
      <c r="B35" s="59" t="s">
        <v>50</v>
      </c>
      <c r="C35" s="78">
        <v>17026.713</v>
      </c>
      <c r="D35" s="78">
        <v>8926.5362920000007</v>
      </c>
    </row>
    <row r="36" spans="1:4" outlineLevel="1" x14ac:dyDescent="0.75">
      <c r="A36" s="79" t="s">
        <v>59</v>
      </c>
      <c r="B36" s="80"/>
      <c r="C36" s="81">
        <f>SUBTOTAL(9,C2:C35)</f>
        <v>270656.16699999996</v>
      </c>
      <c r="D36" s="81">
        <f>SUBTOTAL(9,D2:D35)</f>
        <v>90095.876380999995</v>
      </c>
    </row>
    <row r="37" spans="1:4" outlineLevel="2" x14ac:dyDescent="0.75">
      <c r="A37" s="59" t="s">
        <v>196</v>
      </c>
      <c r="B37" s="59" t="s">
        <v>270</v>
      </c>
      <c r="C37" s="78">
        <v>34654</v>
      </c>
      <c r="D37" s="78">
        <v>0</v>
      </c>
    </row>
    <row r="38" spans="1:4" outlineLevel="2" x14ac:dyDescent="0.75">
      <c r="A38" s="59" t="s">
        <v>196</v>
      </c>
      <c r="B38" s="59" t="s">
        <v>17</v>
      </c>
      <c r="C38" s="78">
        <v>2899</v>
      </c>
      <c r="D38" s="78">
        <v>1531.85904</v>
      </c>
    </row>
    <row r="39" spans="1:4" outlineLevel="2" x14ac:dyDescent="0.75">
      <c r="A39" s="59" t="s">
        <v>196</v>
      </c>
      <c r="B39" s="59" t="s">
        <v>18</v>
      </c>
      <c r="C39" s="78">
        <v>271</v>
      </c>
      <c r="D39" s="78">
        <v>32.597548000000003</v>
      </c>
    </row>
    <row r="40" spans="1:4" outlineLevel="2" x14ac:dyDescent="0.75">
      <c r="A40" s="59" t="s">
        <v>196</v>
      </c>
      <c r="B40" s="59" t="s">
        <v>19</v>
      </c>
      <c r="C40" s="78">
        <v>580</v>
      </c>
      <c r="D40" s="78">
        <v>34.817162000000003</v>
      </c>
    </row>
    <row r="41" spans="1:4" outlineLevel="2" x14ac:dyDescent="0.75">
      <c r="A41" s="59" t="s">
        <v>196</v>
      </c>
      <c r="B41" s="59" t="s">
        <v>20</v>
      </c>
      <c r="C41" s="78">
        <v>2400</v>
      </c>
      <c r="D41" s="78">
        <v>0</v>
      </c>
    </row>
    <row r="42" spans="1:4" outlineLevel="2" x14ac:dyDescent="0.75">
      <c r="A42" s="59" t="s">
        <v>196</v>
      </c>
      <c r="B42" s="59" t="s">
        <v>21</v>
      </c>
      <c r="C42" s="78">
        <v>3025</v>
      </c>
      <c r="D42" s="78">
        <v>1609.2686430000001</v>
      </c>
    </row>
    <row r="43" spans="1:4" outlineLevel="2" x14ac:dyDescent="0.75">
      <c r="A43" s="59" t="s">
        <v>196</v>
      </c>
      <c r="B43" s="59" t="s">
        <v>22</v>
      </c>
      <c r="C43" s="78">
        <v>7814</v>
      </c>
      <c r="D43" s="78">
        <v>1335.972978</v>
      </c>
    </row>
    <row r="44" spans="1:4" outlineLevel="2" x14ac:dyDescent="0.75">
      <c r="A44" s="59" t="s">
        <v>196</v>
      </c>
      <c r="B44" s="59" t="s">
        <v>23</v>
      </c>
      <c r="C44" s="78">
        <v>2226</v>
      </c>
      <c r="D44" s="78">
        <v>1295.4966589999999</v>
      </c>
    </row>
    <row r="45" spans="1:4" outlineLevel="2" x14ac:dyDescent="0.75">
      <c r="A45" s="59" t="s">
        <v>196</v>
      </c>
      <c r="B45" s="59" t="s">
        <v>24</v>
      </c>
      <c r="C45" s="78">
        <v>10</v>
      </c>
      <c r="D45" s="78">
        <v>0</v>
      </c>
    </row>
    <row r="46" spans="1:4" outlineLevel="2" x14ac:dyDescent="0.75">
      <c r="A46" s="59" t="s">
        <v>196</v>
      </c>
      <c r="B46" s="59" t="s">
        <v>25</v>
      </c>
      <c r="C46" s="78">
        <v>34</v>
      </c>
      <c r="D46" s="78">
        <v>0</v>
      </c>
    </row>
    <row r="47" spans="1:4" outlineLevel="2" x14ac:dyDescent="0.75">
      <c r="A47" s="59" t="s">
        <v>196</v>
      </c>
      <c r="B47" s="59" t="s">
        <v>26</v>
      </c>
      <c r="C47" s="78">
        <v>30</v>
      </c>
      <c r="D47" s="78">
        <v>0</v>
      </c>
    </row>
    <row r="48" spans="1:4" outlineLevel="2" x14ac:dyDescent="0.75">
      <c r="A48" s="59" t="s">
        <v>196</v>
      </c>
      <c r="B48" s="59" t="s">
        <v>27</v>
      </c>
      <c r="C48" s="78">
        <v>10</v>
      </c>
      <c r="D48" s="78">
        <v>3.1452200000000001</v>
      </c>
    </row>
    <row r="49" spans="1:4" outlineLevel="2" x14ac:dyDescent="0.75">
      <c r="A49" s="59" t="s">
        <v>196</v>
      </c>
      <c r="B49" s="59" t="s">
        <v>28</v>
      </c>
      <c r="C49" s="78">
        <v>74</v>
      </c>
      <c r="D49" s="78">
        <v>9.798</v>
      </c>
    </row>
    <row r="50" spans="1:4" outlineLevel="2" x14ac:dyDescent="0.75">
      <c r="A50" s="59" t="s">
        <v>196</v>
      </c>
      <c r="B50" s="59" t="s">
        <v>29</v>
      </c>
      <c r="C50" s="78">
        <v>478</v>
      </c>
      <c r="D50" s="78">
        <v>210.981503</v>
      </c>
    </row>
    <row r="51" spans="1:4" outlineLevel="2" x14ac:dyDescent="0.75">
      <c r="A51" s="59" t="s">
        <v>196</v>
      </c>
      <c r="B51" s="59" t="s">
        <v>30</v>
      </c>
      <c r="C51" s="78">
        <v>5857</v>
      </c>
      <c r="D51" s="78">
        <v>1564.373454</v>
      </c>
    </row>
    <row r="52" spans="1:4" outlineLevel="2" x14ac:dyDescent="0.75">
      <c r="A52" s="59" t="s">
        <v>196</v>
      </c>
      <c r="B52" s="59" t="s">
        <v>31</v>
      </c>
      <c r="C52" s="78">
        <v>1411</v>
      </c>
      <c r="D52" s="78">
        <v>232.32933600000001</v>
      </c>
    </row>
    <row r="53" spans="1:4" outlineLevel="2" x14ac:dyDescent="0.75">
      <c r="A53" s="59" t="s">
        <v>196</v>
      </c>
      <c r="B53" s="59" t="s">
        <v>32</v>
      </c>
      <c r="C53" s="78">
        <v>1127</v>
      </c>
      <c r="D53" s="78">
        <v>1125.9201889999999</v>
      </c>
    </row>
    <row r="54" spans="1:4" outlineLevel="2" x14ac:dyDescent="0.75">
      <c r="A54" s="59" t="s">
        <v>196</v>
      </c>
      <c r="B54" s="59" t="s">
        <v>33</v>
      </c>
      <c r="C54" s="78">
        <v>50</v>
      </c>
      <c r="D54" s="78">
        <v>0</v>
      </c>
    </row>
    <row r="55" spans="1:4" outlineLevel="2" x14ac:dyDescent="0.75">
      <c r="A55" s="59" t="s">
        <v>196</v>
      </c>
      <c r="B55" s="59" t="s">
        <v>34</v>
      </c>
      <c r="C55" s="78">
        <v>1371</v>
      </c>
      <c r="D55" s="78">
        <v>727.71799999999996</v>
      </c>
    </row>
    <row r="56" spans="1:4" outlineLevel="2" x14ac:dyDescent="0.75">
      <c r="A56" s="59" t="s">
        <v>196</v>
      </c>
      <c r="B56" s="59" t="s">
        <v>35</v>
      </c>
      <c r="C56" s="78">
        <v>83</v>
      </c>
      <c r="D56" s="78">
        <v>43.568224999999998</v>
      </c>
    </row>
    <row r="57" spans="1:4" outlineLevel="2" x14ac:dyDescent="0.75">
      <c r="A57" s="59" t="s">
        <v>196</v>
      </c>
      <c r="B57" s="59" t="s">
        <v>37</v>
      </c>
      <c r="C57" s="78">
        <v>870</v>
      </c>
      <c r="D57" s="78">
        <v>28.433769000000002</v>
      </c>
    </row>
    <row r="58" spans="1:4" outlineLevel="2" x14ac:dyDescent="0.75">
      <c r="A58" s="59" t="s">
        <v>196</v>
      </c>
      <c r="B58" s="59" t="s">
        <v>38</v>
      </c>
      <c r="C58" s="78">
        <v>1049</v>
      </c>
      <c r="D58" s="78">
        <v>277.48405700000001</v>
      </c>
    </row>
    <row r="59" spans="1:4" outlineLevel="2" x14ac:dyDescent="0.75">
      <c r="A59" s="59" t="s">
        <v>196</v>
      </c>
      <c r="B59" s="59" t="s">
        <v>39</v>
      </c>
      <c r="C59" s="78">
        <v>80</v>
      </c>
      <c r="D59" s="78">
        <v>14.177792</v>
      </c>
    </row>
    <row r="60" spans="1:4" outlineLevel="2" x14ac:dyDescent="0.75">
      <c r="A60" s="59" t="s">
        <v>196</v>
      </c>
      <c r="B60" s="59" t="s">
        <v>40</v>
      </c>
      <c r="C60" s="78">
        <v>7599</v>
      </c>
      <c r="D60" s="78">
        <v>1029.137311</v>
      </c>
    </row>
    <row r="61" spans="1:4" outlineLevel="2" x14ac:dyDescent="0.75">
      <c r="A61" s="59" t="s">
        <v>196</v>
      </c>
      <c r="B61" s="59" t="s">
        <v>41</v>
      </c>
      <c r="C61" s="78">
        <v>122</v>
      </c>
      <c r="D61" s="78">
        <v>29.088495000000002</v>
      </c>
    </row>
    <row r="62" spans="1:4" outlineLevel="2" x14ac:dyDescent="0.75">
      <c r="A62" s="59" t="s">
        <v>196</v>
      </c>
      <c r="B62" s="59" t="s">
        <v>269</v>
      </c>
      <c r="C62" s="78">
        <v>65</v>
      </c>
      <c r="D62" s="78">
        <v>19.909969</v>
      </c>
    </row>
    <row r="63" spans="1:4" outlineLevel="2" x14ac:dyDescent="0.75">
      <c r="A63" s="59" t="s">
        <v>196</v>
      </c>
      <c r="B63" s="59" t="s">
        <v>43</v>
      </c>
      <c r="C63" s="78">
        <v>1641.999</v>
      </c>
      <c r="D63" s="78">
        <v>950.71511499999997</v>
      </c>
    </row>
    <row r="64" spans="1:4" outlineLevel="2" x14ac:dyDescent="0.75">
      <c r="A64" s="59" t="s">
        <v>196</v>
      </c>
      <c r="B64" s="59" t="s">
        <v>44</v>
      </c>
      <c r="C64" s="78">
        <v>13568.5</v>
      </c>
      <c r="D64" s="78">
        <v>8506.1158720000003</v>
      </c>
    </row>
    <row r="65" spans="1:4" outlineLevel="2" x14ac:dyDescent="0.75">
      <c r="A65" s="59" t="s">
        <v>196</v>
      </c>
      <c r="B65" s="59" t="s">
        <v>45</v>
      </c>
      <c r="C65" s="78">
        <v>386</v>
      </c>
      <c r="D65" s="78">
        <v>67.358284999999995</v>
      </c>
    </row>
    <row r="66" spans="1:4" outlineLevel="2" x14ac:dyDescent="0.75">
      <c r="A66" s="59" t="s">
        <v>196</v>
      </c>
      <c r="B66" s="59" t="s">
        <v>271</v>
      </c>
      <c r="C66" s="78">
        <v>2621</v>
      </c>
      <c r="D66" s="78">
        <v>422.46899999999999</v>
      </c>
    </row>
    <row r="67" spans="1:4" outlineLevel="2" x14ac:dyDescent="0.75">
      <c r="A67" s="59" t="s">
        <v>196</v>
      </c>
      <c r="B67" s="59" t="s">
        <v>47</v>
      </c>
      <c r="C67" s="78">
        <v>155</v>
      </c>
      <c r="D67" s="78">
        <v>8.4398809999999997</v>
      </c>
    </row>
    <row r="68" spans="1:4" outlineLevel="2" x14ac:dyDescent="0.75">
      <c r="A68" s="59" t="s">
        <v>196</v>
      </c>
      <c r="B68" s="59" t="s">
        <v>48</v>
      </c>
      <c r="C68" s="78">
        <v>60.000999999999998</v>
      </c>
      <c r="D68" s="78">
        <v>59.728188000000003</v>
      </c>
    </row>
    <row r="69" spans="1:4" outlineLevel="2" x14ac:dyDescent="0.75">
      <c r="A69" s="59" t="s">
        <v>196</v>
      </c>
      <c r="B69" s="59" t="s">
        <v>53</v>
      </c>
      <c r="C69" s="78">
        <v>0</v>
      </c>
      <c r="D69" s="78">
        <v>3.64</v>
      </c>
    </row>
    <row r="70" spans="1:4" outlineLevel="2" x14ac:dyDescent="0.75">
      <c r="A70" s="59" t="s">
        <v>196</v>
      </c>
      <c r="B70" s="59" t="s">
        <v>49</v>
      </c>
      <c r="C70" s="78">
        <v>2933</v>
      </c>
      <c r="D70" s="78">
        <v>1202.669026</v>
      </c>
    </row>
    <row r="71" spans="1:4" outlineLevel="2" x14ac:dyDescent="0.75">
      <c r="A71" s="59" t="s">
        <v>196</v>
      </c>
      <c r="B71" s="59" t="s">
        <v>50</v>
      </c>
      <c r="C71" s="78">
        <v>4864</v>
      </c>
      <c r="D71" s="78">
        <v>1436.150889</v>
      </c>
    </row>
    <row r="72" spans="1:4" outlineLevel="1" x14ac:dyDescent="0.75">
      <c r="A72" s="79" t="s">
        <v>197</v>
      </c>
      <c r="B72" s="80"/>
      <c r="C72" s="81">
        <f>SUBTOTAL(9,C37:C71)</f>
        <v>100418.5</v>
      </c>
      <c r="D72" s="81">
        <f>SUBTOTAL(9,D37:D71)</f>
        <v>23813.363605999999</v>
      </c>
    </row>
    <row r="73" spans="1:4" x14ac:dyDescent="0.75">
      <c r="A73" s="79" t="s">
        <v>54</v>
      </c>
      <c r="B73" s="80"/>
      <c r="C73" s="81">
        <f>SUBTOTAL(9,C2:C71)</f>
        <v>371074.66699999996</v>
      </c>
      <c r="D73" s="81">
        <f>SUBTOTAL(9,D2:D71)</f>
        <v>113909.23998699996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FB1E-C0E0-4AAF-B459-1FC517A2FACD}">
  <sheetPr>
    <pageSetUpPr fitToPage="1"/>
  </sheetPr>
  <dimension ref="A1:C20"/>
  <sheetViews>
    <sheetView showGridLines="0" zoomScale="98" zoomScaleNormal="98" workbookViewId="0">
      <selection activeCell="A2" sqref="A2"/>
    </sheetView>
  </sheetViews>
  <sheetFormatPr defaultColWidth="12.40625" defaultRowHeight="16" x14ac:dyDescent="0.8"/>
  <cols>
    <col min="1" max="1" width="7.1796875" style="84" bestFit="1" customWidth="1"/>
    <col min="2" max="2" width="17.08984375" style="84" bestFit="1" customWidth="1"/>
    <col min="3" max="3" width="10.76953125" style="84" bestFit="1" customWidth="1"/>
    <col min="4" max="16384" width="12.40625" style="82"/>
  </cols>
  <sheetData>
    <row r="1" spans="1:3" s="83" customFormat="1" x14ac:dyDescent="0.75">
      <c r="A1" s="23" t="s">
        <v>61</v>
      </c>
      <c r="B1" s="23" t="s">
        <v>62</v>
      </c>
      <c r="C1" s="23" t="s">
        <v>63</v>
      </c>
    </row>
    <row r="2" spans="1:3" s="83" customFormat="1" x14ac:dyDescent="0.75">
      <c r="A2" s="31" t="s">
        <v>154</v>
      </c>
      <c r="B2" s="23"/>
      <c r="C2" s="23"/>
    </row>
    <row r="3" spans="1:3" s="83" customFormat="1" x14ac:dyDescent="0.75">
      <c r="A3" s="25" t="s">
        <v>80</v>
      </c>
      <c r="B3" s="110">
        <v>124300</v>
      </c>
      <c r="C3" s="110">
        <v>96844.929174999997</v>
      </c>
    </row>
    <row r="4" spans="1:3" s="83" customFormat="1" x14ac:dyDescent="0.75">
      <c r="A4" s="25" t="s">
        <v>81</v>
      </c>
      <c r="B4" s="110">
        <v>150000</v>
      </c>
      <c r="C4" s="110">
        <v>147035.652</v>
      </c>
    </row>
    <row r="5" spans="1:3" s="83" customFormat="1" x14ac:dyDescent="0.75">
      <c r="A5" s="25" t="s">
        <v>82</v>
      </c>
      <c r="B5" s="110">
        <v>86000</v>
      </c>
      <c r="C5" s="110">
        <v>82666.955617000014</v>
      </c>
    </row>
    <row r="6" spans="1:3" s="83" customFormat="1" x14ac:dyDescent="0.75">
      <c r="A6" s="25" t="s">
        <v>83</v>
      </c>
      <c r="B6" s="110">
        <v>3150</v>
      </c>
      <c r="C6" s="110">
        <v>9930.4338709999993</v>
      </c>
    </row>
    <row r="7" spans="1:3" s="83" customFormat="1" x14ac:dyDescent="0.75">
      <c r="A7" s="25" t="s">
        <v>84</v>
      </c>
      <c r="B7" s="110">
        <v>0</v>
      </c>
      <c r="C7" s="110">
        <v>0</v>
      </c>
    </row>
    <row r="8" spans="1:3" s="83" customFormat="1" x14ac:dyDescent="0.75">
      <c r="A8" s="25" t="s">
        <v>85</v>
      </c>
      <c r="B8" s="110">
        <v>16500</v>
      </c>
      <c r="C8" s="110">
        <v>18617.273086000001</v>
      </c>
    </row>
    <row r="9" spans="1:3" s="83" customFormat="1" x14ac:dyDescent="0.75">
      <c r="A9" s="25" t="s">
        <v>86</v>
      </c>
      <c r="B9" s="110">
        <v>6272</v>
      </c>
      <c r="C9" s="110">
        <v>4254.0781200000001</v>
      </c>
    </row>
    <row r="10" spans="1:3" s="83" customFormat="1" x14ac:dyDescent="0.75">
      <c r="A10" s="25" t="s">
        <v>87</v>
      </c>
      <c r="B10" s="110">
        <v>101107.00000000003</v>
      </c>
      <c r="C10" s="110">
        <v>92918.710896000004</v>
      </c>
    </row>
    <row r="11" spans="1:3" s="83" customFormat="1" x14ac:dyDescent="0.75">
      <c r="A11" s="25" t="s">
        <v>88</v>
      </c>
      <c r="B11" s="110">
        <v>17800</v>
      </c>
      <c r="C11" s="110">
        <v>19702.002999999997</v>
      </c>
    </row>
    <row r="12" spans="1:3" s="83" customFormat="1" x14ac:dyDescent="0.75">
      <c r="A12" s="28" t="s">
        <v>274</v>
      </c>
      <c r="B12" s="29">
        <f>SUM(B3:B11)</f>
        <v>505129</v>
      </c>
      <c r="C12" s="29">
        <f>SUM(C3:C11)</f>
        <v>471970.03576500004</v>
      </c>
    </row>
    <row r="13" spans="1:3" x14ac:dyDescent="0.8">
      <c r="A13" s="31" t="s">
        <v>196</v>
      </c>
      <c r="B13" s="103"/>
      <c r="C13" s="103"/>
    </row>
    <row r="14" spans="1:3" x14ac:dyDescent="0.8">
      <c r="A14" s="25" t="s">
        <v>91</v>
      </c>
      <c r="B14" s="110">
        <v>26341</v>
      </c>
      <c r="C14" s="110">
        <v>20346.267920999999</v>
      </c>
    </row>
    <row r="15" spans="1:3" ht="24" customHeight="1" x14ac:dyDescent="0.8">
      <c r="A15" s="25" t="s">
        <v>81</v>
      </c>
      <c r="B15" s="68">
        <v>25659</v>
      </c>
      <c r="C15" s="68">
        <v>22750.339999999997</v>
      </c>
    </row>
    <row r="16" spans="1:3" ht="24" customHeight="1" x14ac:dyDescent="0.8">
      <c r="A16" s="25" t="s">
        <v>82</v>
      </c>
      <c r="B16" s="68">
        <v>4</v>
      </c>
      <c r="C16" s="68">
        <v>887.02001600000017</v>
      </c>
    </row>
    <row r="17" spans="1:3" ht="24" customHeight="1" x14ac:dyDescent="0.8">
      <c r="A17" s="25" t="s">
        <v>92</v>
      </c>
      <c r="B17" s="68">
        <v>29625</v>
      </c>
      <c r="C17" s="68">
        <v>15356</v>
      </c>
    </row>
    <row r="18" spans="1:3" ht="24" customHeight="1" x14ac:dyDescent="0.8">
      <c r="A18" s="25" t="s">
        <v>93</v>
      </c>
      <c r="B18" s="68">
        <v>6371</v>
      </c>
      <c r="C18" s="68">
        <v>2555.9899999999998</v>
      </c>
    </row>
    <row r="19" spans="1:3" s="83" customFormat="1" ht="28.5" customHeight="1" x14ac:dyDescent="0.75">
      <c r="A19" s="28" t="s">
        <v>275</v>
      </c>
      <c r="B19" s="29">
        <f>SUM(B14:B18)</f>
        <v>88000</v>
      </c>
      <c r="C19" s="29">
        <f>SUM(C14:C18)</f>
        <v>61895.617936999995</v>
      </c>
    </row>
    <row r="20" spans="1:3" ht="22.5" customHeight="1" x14ac:dyDescent="0.8">
      <c r="A20" s="31" t="s">
        <v>276</v>
      </c>
      <c r="B20" s="69">
        <f>B12+B19</f>
        <v>593129</v>
      </c>
      <c r="C20" s="69">
        <f>C12+C19</f>
        <v>533865.65370200004</v>
      </c>
    </row>
  </sheetData>
  <printOptions horizontalCentered="1"/>
  <pageMargins left="0.70866141732283472" right="0.23622047244094491" top="0.98425196850393704" bottom="0.43307086614173229" header="0.31496062992125984" footer="0.31496062992125984"/>
  <pageSetup paperSize="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D7A8-6B60-4BBC-A2AB-09FFD60F06FC}">
  <sheetPr>
    <pageSetUpPr fitToPage="1"/>
  </sheetPr>
  <dimension ref="A1:C20"/>
  <sheetViews>
    <sheetView showGridLines="0" zoomScale="98" zoomScaleNormal="98" workbookViewId="0">
      <selection sqref="A1:XFD2"/>
    </sheetView>
  </sheetViews>
  <sheetFormatPr defaultColWidth="12.40625" defaultRowHeight="16" x14ac:dyDescent="0.8"/>
  <cols>
    <col min="1" max="1" width="7.1796875" style="84" bestFit="1" customWidth="1"/>
    <col min="2" max="2" width="22.6328125" style="84" bestFit="1" customWidth="1"/>
    <col min="3" max="3" width="19.1328125" style="84" bestFit="1" customWidth="1"/>
    <col min="4" max="16384" width="12.40625" style="82"/>
  </cols>
  <sheetData>
    <row r="1" spans="1:3" s="83" customFormat="1" x14ac:dyDescent="0.75">
      <c r="A1" s="23" t="s">
        <v>61</v>
      </c>
      <c r="B1" s="23" t="s">
        <v>272</v>
      </c>
      <c r="C1" s="23" t="s">
        <v>273</v>
      </c>
    </row>
    <row r="2" spans="1:3" s="83" customFormat="1" x14ac:dyDescent="0.75">
      <c r="A2" s="31" t="s">
        <v>154</v>
      </c>
      <c r="B2" s="23"/>
      <c r="C2" s="23"/>
    </row>
    <row r="3" spans="1:3" s="83" customFormat="1" x14ac:dyDescent="0.75">
      <c r="A3" s="25" t="s">
        <v>80</v>
      </c>
      <c r="B3" s="110">
        <v>149000</v>
      </c>
      <c r="C3" s="110">
        <v>78186.660248999993</v>
      </c>
    </row>
    <row r="4" spans="1:3" s="83" customFormat="1" x14ac:dyDescent="0.75">
      <c r="A4" s="25" t="s">
        <v>81</v>
      </c>
      <c r="B4" s="110">
        <v>165000</v>
      </c>
      <c r="C4" s="110">
        <v>78304.555999999997</v>
      </c>
    </row>
    <row r="5" spans="1:3" s="83" customFormat="1" x14ac:dyDescent="0.75">
      <c r="A5" s="25" t="s">
        <v>82</v>
      </c>
      <c r="B5" s="110">
        <v>92000</v>
      </c>
      <c r="C5" s="110">
        <v>50758.663955000004</v>
      </c>
    </row>
    <row r="6" spans="1:3" s="83" customFormat="1" x14ac:dyDescent="0.75">
      <c r="A6" s="25" t="s">
        <v>83</v>
      </c>
      <c r="B6" s="110">
        <v>10300.012000000001</v>
      </c>
      <c r="C6" s="110">
        <v>10015.292747</v>
      </c>
    </row>
    <row r="7" spans="1:3" s="83" customFormat="1" x14ac:dyDescent="0.75">
      <c r="A7" s="25" t="s">
        <v>84</v>
      </c>
      <c r="B7" s="110">
        <v>3600</v>
      </c>
      <c r="C7" s="110">
        <v>0</v>
      </c>
    </row>
    <row r="8" spans="1:3" s="83" customFormat="1" x14ac:dyDescent="0.75">
      <c r="A8" s="25" t="s">
        <v>85</v>
      </c>
      <c r="B8" s="110">
        <v>16000</v>
      </c>
      <c r="C8" s="110">
        <v>966.39943600000004</v>
      </c>
    </row>
    <row r="9" spans="1:3" s="83" customFormat="1" x14ac:dyDescent="0.75">
      <c r="A9" s="25" t="s">
        <v>86</v>
      </c>
      <c r="B9" s="110">
        <v>6662.3450000000003</v>
      </c>
      <c r="C9" s="110">
        <v>4201.1148329999996</v>
      </c>
    </row>
    <row r="10" spans="1:3" s="83" customFormat="1" x14ac:dyDescent="0.75">
      <c r="A10" s="25" t="s">
        <v>87</v>
      </c>
      <c r="B10" s="110">
        <v>159112.389</v>
      </c>
      <c r="C10" s="110">
        <v>50201.829747999996</v>
      </c>
    </row>
    <row r="11" spans="1:3" s="83" customFormat="1" x14ac:dyDescent="0.75">
      <c r="A11" s="25" t="s">
        <v>88</v>
      </c>
      <c r="B11" s="110">
        <v>24259.587</v>
      </c>
      <c r="C11" s="110">
        <v>9291.5470000000005</v>
      </c>
    </row>
    <row r="12" spans="1:3" s="83" customFormat="1" x14ac:dyDescent="0.75">
      <c r="A12" s="28" t="s">
        <v>274</v>
      </c>
      <c r="B12" s="29">
        <f>SUM(B3:B11)</f>
        <v>625934.33299999987</v>
      </c>
      <c r="C12" s="29">
        <f>SUM(C3:C11)</f>
        <v>281926.063968</v>
      </c>
    </row>
    <row r="13" spans="1:3" x14ac:dyDescent="0.8">
      <c r="A13" s="31" t="s">
        <v>196</v>
      </c>
      <c r="B13" s="103"/>
      <c r="C13" s="103"/>
    </row>
    <row r="14" spans="1:3" x14ac:dyDescent="0.8">
      <c r="A14" s="25" t="s">
        <v>91</v>
      </c>
      <c r="B14" s="110">
        <v>31000</v>
      </c>
      <c r="C14" s="110">
        <v>13080.547257</v>
      </c>
    </row>
    <row r="15" spans="1:3" ht="24" customHeight="1" x14ac:dyDescent="0.8">
      <c r="A15" s="25" t="s">
        <v>81</v>
      </c>
      <c r="B15" s="66">
        <v>29000</v>
      </c>
      <c r="C15" s="66">
        <v>12930.245000000001</v>
      </c>
    </row>
    <row r="16" spans="1:3" ht="24" customHeight="1" x14ac:dyDescent="0.8">
      <c r="A16" s="25" t="s">
        <v>82</v>
      </c>
      <c r="B16" s="66">
        <v>76</v>
      </c>
      <c r="C16" s="66">
        <v>531.88493800000003</v>
      </c>
    </row>
    <row r="17" spans="1:3" ht="24" customHeight="1" x14ac:dyDescent="0.8">
      <c r="A17" s="25" t="s">
        <v>92</v>
      </c>
      <c r="B17" s="66">
        <v>32504.656999999999</v>
      </c>
      <c r="C17" s="66">
        <v>6697.6194319999995</v>
      </c>
    </row>
    <row r="18" spans="1:3" ht="24" customHeight="1" x14ac:dyDescent="0.8">
      <c r="A18" s="25" t="s">
        <v>93</v>
      </c>
      <c r="B18" s="66">
        <v>6419.3429999999998</v>
      </c>
      <c r="C18" s="66">
        <v>1283.9670000000001</v>
      </c>
    </row>
    <row r="19" spans="1:3" s="83" customFormat="1" ht="28.5" customHeight="1" x14ac:dyDescent="0.75">
      <c r="A19" s="28" t="s">
        <v>275</v>
      </c>
      <c r="B19" s="29">
        <f>SUM(B14:B18)</f>
        <v>99000</v>
      </c>
      <c r="C19" s="29">
        <f>SUM(C14:C18)</f>
        <v>34524.263627</v>
      </c>
    </row>
    <row r="20" spans="1:3" ht="22.5" customHeight="1" x14ac:dyDescent="0.8">
      <c r="A20" s="31" t="s">
        <v>276</v>
      </c>
      <c r="B20" s="67">
        <f>B12+B19</f>
        <v>724934.33299999987</v>
      </c>
      <c r="C20" s="67">
        <f>C12+C19</f>
        <v>316450.32759499998</v>
      </c>
    </row>
  </sheetData>
  <printOptions horizontalCentered="1"/>
  <pageMargins left="0.70866141732283472" right="0.23622047244094491" top="0.98425196850393704" bottom="0.43307086614173229" header="0.31496062992125984" footer="0.31496062992125984"/>
  <pageSetup paperSize="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30FFD-5F85-4589-A98B-09B544D7018B}">
  <sheetPr>
    <pageSetUpPr fitToPage="1"/>
  </sheetPr>
  <dimension ref="A1:D30"/>
  <sheetViews>
    <sheetView showGridLines="0" zoomScaleNormal="100" workbookViewId="0">
      <selection activeCell="A30" sqref="A30:C30"/>
    </sheetView>
  </sheetViews>
  <sheetFormatPr defaultColWidth="12.40625" defaultRowHeight="16" x14ac:dyDescent="0.8"/>
  <cols>
    <col min="1" max="1" width="27.7265625" style="30" bestFit="1" customWidth="1"/>
    <col min="2" max="2" width="17.08984375" style="30" bestFit="1" customWidth="1"/>
    <col min="3" max="3" width="10.54296875" style="30" bestFit="1" customWidth="1"/>
    <col min="4" max="4" width="14.1328125" style="22" bestFit="1" customWidth="1"/>
    <col min="5" max="16384" width="12.40625" style="22"/>
  </cols>
  <sheetData>
    <row r="1" spans="1:4" s="24" customFormat="1" x14ac:dyDescent="0.75">
      <c r="A1" s="23" t="s">
        <v>61</v>
      </c>
      <c r="B1" s="31" t="s">
        <v>62</v>
      </c>
      <c r="C1" s="31" t="s">
        <v>63</v>
      </c>
    </row>
    <row r="2" spans="1:4" s="24" customFormat="1" x14ac:dyDescent="0.75">
      <c r="A2" s="31" t="s">
        <v>79</v>
      </c>
      <c r="B2" s="111">
        <f>SUM(B3:B11)</f>
        <v>505129</v>
      </c>
      <c r="C2" s="111">
        <f>SUM(C3:C11)</f>
        <v>471970.03576500004</v>
      </c>
    </row>
    <row r="3" spans="1:4" s="24" customFormat="1" x14ac:dyDescent="0.75">
      <c r="A3" s="25" t="s">
        <v>80</v>
      </c>
      <c r="B3" s="110">
        <v>124300</v>
      </c>
      <c r="C3" s="110">
        <v>96844.929174999997</v>
      </c>
      <c r="D3" s="27"/>
    </row>
    <row r="4" spans="1:4" s="24" customFormat="1" x14ac:dyDescent="0.75">
      <c r="A4" s="25" t="s">
        <v>81</v>
      </c>
      <c r="B4" s="110">
        <v>150000</v>
      </c>
      <c r="C4" s="110">
        <v>147035.652</v>
      </c>
    </row>
    <row r="5" spans="1:4" s="24" customFormat="1" x14ac:dyDescent="0.75">
      <c r="A5" s="25" t="s">
        <v>82</v>
      </c>
      <c r="B5" s="110">
        <v>86000</v>
      </c>
      <c r="C5" s="110">
        <v>82666.955617000014</v>
      </c>
    </row>
    <row r="6" spans="1:4" s="24" customFormat="1" x14ac:dyDescent="0.75">
      <c r="A6" s="25" t="s">
        <v>83</v>
      </c>
      <c r="B6" s="110">
        <v>3150</v>
      </c>
      <c r="C6" s="110">
        <v>9930.4338709999993</v>
      </c>
    </row>
    <row r="7" spans="1:4" s="24" customFormat="1" x14ac:dyDescent="0.75">
      <c r="A7" s="25" t="s">
        <v>84</v>
      </c>
      <c r="B7" s="110">
        <v>0</v>
      </c>
      <c r="C7" s="110">
        <v>0</v>
      </c>
    </row>
    <row r="8" spans="1:4" s="24" customFormat="1" x14ac:dyDescent="0.75">
      <c r="A8" s="25" t="s">
        <v>85</v>
      </c>
      <c r="B8" s="110">
        <v>16500</v>
      </c>
      <c r="C8" s="110">
        <v>18617.273086000001</v>
      </c>
    </row>
    <row r="9" spans="1:4" s="24" customFormat="1" x14ac:dyDescent="0.75">
      <c r="A9" s="25" t="s">
        <v>86</v>
      </c>
      <c r="B9" s="110">
        <v>6272</v>
      </c>
      <c r="C9" s="110">
        <v>4254.0781200000001</v>
      </c>
    </row>
    <row r="10" spans="1:4" s="24" customFormat="1" x14ac:dyDescent="0.75">
      <c r="A10" s="25" t="s">
        <v>87</v>
      </c>
      <c r="B10" s="110">
        <v>101107.00000000003</v>
      </c>
      <c r="C10" s="110">
        <v>92918.710896000004</v>
      </c>
    </row>
    <row r="11" spans="1:4" s="24" customFormat="1" x14ac:dyDescent="0.75">
      <c r="A11" s="25" t="s">
        <v>88</v>
      </c>
      <c r="B11" s="110">
        <v>17800</v>
      </c>
      <c r="C11" s="110">
        <v>19702.002999999997</v>
      </c>
    </row>
    <row r="12" spans="1:4" s="24" customFormat="1" x14ac:dyDescent="0.75">
      <c r="A12" s="25"/>
      <c r="B12" s="116"/>
      <c r="C12" s="116"/>
    </row>
    <row r="13" spans="1:4" s="24" customFormat="1" x14ac:dyDescent="0.75">
      <c r="A13" s="31" t="s">
        <v>89</v>
      </c>
      <c r="B13" s="111">
        <v>12014</v>
      </c>
      <c r="C13" s="111">
        <v>65766.497999999992</v>
      </c>
    </row>
    <row r="14" spans="1:4" s="24" customFormat="1" x14ac:dyDescent="0.75">
      <c r="A14" s="31"/>
      <c r="B14" s="111"/>
      <c r="C14" s="111"/>
    </row>
    <row r="15" spans="1:4" s="24" customFormat="1" ht="23.25" customHeight="1" x14ac:dyDescent="0.75">
      <c r="A15" s="31" t="s">
        <v>90</v>
      </c>
      <c r="B15" s="32">
        <f>SUM(B16:B20)</f>
        <v>88000.38</v>
      </c>
      <c r="C15" s="32">
        <f>SUM(C16:C20)</f>
        <v>61895.617936999995</v>
      </c>
    </row>
    <row r="16" spans="1:4" s="24" customFormat="1" ht="23.25" customHeight="1" x14ac:dyDescent="0.75">
      <c r="A16" s="25" t="s">
        <v>91</v>
      </c>
      <c r="B16" s="26">
        <v>26341.38</v>
      </c>
      <c r="C16" s="26">
        <v>20346.267920999999</v>
      </c>
    </row>
    <row r="17" spans="1:3" s="24" customFormat="1" ht="23.25" customHeight="1" x14ac:dyDescent="0.75">
      <c r="A17" s="25" t="s">
        <v>81</v>
      </c>
      <c r="B17" s="26">
        <v>25659</v>
      </c>
      <c r="C17" s="26">
        <v>22750.339999999997</v>
      </c>
    </row>
    <row r="18" spans="1:3" s="24" customFormat="1" ht="23.25" customHeight="1" x14ac:dyDescent="0.75">
      <c r="A18" s="25" t="s">
        <v>82</v>
      </c>
      <c r="B18" s="26">
        <v>4</v>
      </c>
      <c r="C18" s="26">
        <v>887.02001600000017</v>
      </c>
    </row>
    <row r="19" spans="1:3" s="24" customFormat="1" ht="23.25" customHeight="1" x14ac:dyDescent="0.75">
      <c r="A19" s="25" t="s">
        <v>92</v>
      </c>
      <c r="B19" s="26">
        <v>29625</v>
      </c>
      <c r="C19" s="26">
        <v>15356</v>
      </c>
    </row>
    <row r="20" spans="1:3" s="24" customFormat="1" ht="23.25" customHeight="1" x14ac:dyDescent="0.75">
      <c r="A20" s="25" t="s">
        <v>93</v>
      </c>
      <c r="B20" s="26">
        <v>6371</v>
      </c>
      <c r="C20" s="26">
        <v>2555.9899999999998</v>
      </c>
    </row>
    <row r="21" spans="1:3" s="24" customFormat="1" ht="23.25" customHeight="1" x14ac:dyDescent="0.75">
      <c r="A21" s="31"/>
      <c r="B21" s="117"/>
      <c r="C21" s="117"/>
    </row>
    <row r="22" spans="1:3" s="24" customFormat="1" ht="23.25" customHeight="1" x14ac:dyDescent="0.75">
      <c r="A22" s="31" t="s">
        <v>94</v>
      </c>
      <c r="B22" s="32">
        <f>SUM(B23:B28)</f>
        <v>317857</v>
      </c>
      <c r="C22" s="32">
        <f>SUM(C23:C28)</f>
        <v>214219.28559999997</v>
      </c>
    </row>
    <row r="23" spans="1:3" s="24" customFormat="1" ht="23.25" customHeight="1" x14ac:dyDescent="0.75">
      <c r="A23" s="25" t="s">
        <v>95</v>
      </c>
      <c r="B23" s="26">
        <v>104000</v>
      </c>
      <c r="C23" s="26">
        <v>109783.885924</v>
      </c>
    </row>
    <row r="24" spans="1:3" s="24" customFormat="1" ht="23.25" customHeight="1" x14ac:dyDescent="0.75">
      <c r="A24" s="25" t="s">
        <v>96</v>
      </c>
      <c r="B24" s="26">
        <v>44571</v>
      </c>
      <c r="C24" s="26">
        <v>7904.8477000000003</v>
      </c>
    </row>
    <row r="25" spans="1:3" s="24" customFormat="1" ht="23.25" customHeight="1" x14ac:dyDescent="0.75">
      <c r="A25" s="25" t="s">
        <v>97</v>
      </c>
      <c r="B25" s="26">
        <v>0</v>
      </c>
      <c r="C25" s="26">
        <v>11683.501613</v>
      </c>
    </row>
    <row r="26" spans="1:3" s="24" customFormat="1" ht="23.25" customHeight="1" x14ac:dyDescent="0.75">
      <c r="A26" s="25" t="s">
        <v>77</v>
      </c>
      <c r="B26" s="26">
        <v>86000</v>
      </c>
      <c r="C26" s="26">
        <v>38140</v>
      </c>
    </row>
    <row r="27" spans="1:3" s="24" customFormat="1" ht="23.25" customHeight="1" x14ac:dyDescent="0.75">
      <c r="A27" s="25" t="s">
        <v>98</v>
      </c>
      <c r="B27" s="26">
        <v>34286</v>
      </c>
      <c r="C27" s="26">
        <v>19237.326236000001</v>
      </c>
    </row>
    <row r="28" spans="1:3" s="24" customFormat="1" ht="23.25" customHeight="1" x14ac:dyDescent="0.75">
      <c r="A28" s="25" t="s">
        <v>99</v>
      </c>
      <c r="B28" s="26">
        <v>49000</v>
      </c>
      <c r="C28" s="26">
        <v>27469.724126999998</v>
      </c>
    </row>
    <row r="29" spans="1:3" s="24" customFormat="1" ht="15" customHeight="1" x14ac:dyDescent="0.75">
      <c r="A29" s="25"/>
      <c r="B29" s="26"/>
      <c r="C29" s="26"/>
    </row>
    <row r="30" spans="1:3" s="24" customFormat="1" ht="23.25" customHeight="1" x14ac:dyDescent="0.75">
      <c r="A30" s="151" t="s">
        <v>78</v>
      </c>
      <c r="B30" s="152">
        <f>B2+B13+B15+B22</f>
        <v>923000.38</v>
      </c>
      <c r="C30" s="152">
        <f>C2+C13+C15+C22</f>
        <v>813851.43730200001</v>
      </c>
    </row>
  </sheetData>
  <mergeCells count="2">
    <mergeCell ref="B12:C12"/>
    <mergeCell ref="B21:C21"/>
  </mergeCells>
  <printOptions horizontalCentered="1"/>
  <pageMargins left="0.51181102362204722" right="0.23622047244094491" top="0.39370078740157483" bottom="0.43307086614173229" header="0.31496062992125984" footer="0.31496062992125984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B78C-7F1C-4241-8A8E-E0D332374A84}">
  <sheetPr>
    <pageSetUpPr fitToPage="1"/>
  </sheetPr>
  <dimension ref="A1:D30"/>
  <sheetViews>
    <sheetView showGridLines="0" topLeftCell="A16" zoomScaleNormal="100" workbookViewId="0">
      <selection activeCell="D32" sqref="D32"/>
    </sheetView>
  </sheetViews>
  <sheetFormatPr defaultColWidth="12.40625" defaultRowHeight="16" x14ac:dyDescent="0.8"/>
  <cols>
    <col min="1" max="1" width="27.7265625" style="84" bestFit="1" customWidth="1"/>
    <col min="2" max="2" width="22.58984375" style="84" bestFit="1" customWidth="1"/>
    <col min="3" max="3" width="17.7265625" style="84" bestFit="1" customWidth="1"/>
    <col min="4" max="4" width="14.1328125" style="82" bestFit="1" customWidth="1"/>
    <col min="5" max="16384" width="12.40625" style="82"/>
  </cols>
  <sheetData>
    <row r="1" spans="1:4" s="83" customFormat="1" x14ac:dyDescent="0.75">
      <c r="A1" s="23" t="s">
        <v>61</v>
      </c>
      <c r="B1" s="23" t="s">
        <v>272</v>
      </c>
      <c r="C1" s="23" t="s">
        <v>277</v>
      </c>
    </row>
    <row r="2" spans="1:4" s="83" customFormat="1" x14ac:dyDescent="0.75">
      <c r="A2" s="31" t="s">
        <v>79</v>
      </c>
      <c r="B2" s="111">
        <f>SUM(B3:B11)</f>
        <v>625934.33299999987</v>
      </c>
      <c r="C2" s="111">
        <f>SUM(C3:C11)</f>
        <v>281926.063968</v>
      </c>
    </row>
    <row r="3" spans="1:4" s="83" customFormat="1" x14ac:dyDescent="0.75">
      <c r="A3" s="25" t="s">
        <v>80</v>
      </c>
      <c r="B3" s="110">
        <v>149000</v>
      </c>
      <c r="C3" s="110">
        <v>78186.660248999993</v>
      </c>
      <c r="D3" s="85"/>
    </row>
    <row r="4" spans="1:4" s="83" customFormat="1" x14ac:dyDescent="0.75">
      <c r="A4" s="25" t="s">
        <v>81</v>
      </c>
      <c r="B4" s="110">
        <v>165000</v>
      </c>
      <c r="C4" s="110">
        <v>78304.555999999997</v>
      </c>
    </row>
    <row r="5" spans="1:4" s="83" customFormat="1" x14ac:dyDescent="0.75">
      <c r="A5" s="25" t="s">
        <v>82</v>
      </c>
      <c r="B5" s="110">
        <v>92000</v>
      </c>
      <c r="C5" s="110">
        <v>50758.663955000004</v>
      </c>
    </row>
    <row r="6" spans="1:4" s="83" customFormat="1" x14ac:dyDescent="0.75">
      <c r="A6" s="25" t="s">
        <v>83</v>
      </c>
      <c r="B6" s="110">
        <v>10300.012000000001</v>
      </c>
      <c r="C6" s="110">
        <v>10015.292747</v>
      </c>
    </row>
    <row r="7" spans="1:4" s="83" customFormat="1" x14ac:dyDescent="0.75">
      <c r="A7" s="25" t="s">
        <v>84</v>
      </c>
      <c r="B7" s="110">
        <v>3600</v>
      </c>
      <c r="C7" s="110">
        <v>0</v>
      </c>
    </row>
    <row r="8" spans="1:4" s="83" customFormat="1" x14ac:dyDescent="0.75">
      <c r="A8" s="25" t="s">
        <v>85</v>
      </c>
      <c r="B8" s="110">
        <v>16000</v>
      </c>
      <c r="C8" s="110">
        <v>966.39943600000004</v>
      </c>
    </row>
    <row r="9" spans="1:4" s="83" customFormat="1" x14ac:dyDescent="0.75">
      <c r="A9" s="25" t="s">
        <v>86</v>
      </c>
      <c r="B9" s="110">
        <v>6662.3450000000003</v>
      </c>
      <c r="C9" s="110">
        <v>4201.1148329999996</v>
      </c>
    </row>
    <row r="10" spans="1:4" s="83" customFormat="1" x14ac:dyDescent="0.75">
      <c r="A10" s="25" t="s">
        <v>87</v>
      </c>
      <c r="B10" s="110">
        <v>159112.389</v>
      </c>
      <c r="C10" s="110">
        <v>50201.829747999996</v>
      </c>
    </row>
    <row r="11" spans="1:4" s="83" customFormat="1" x14ac:dyDescent="0.75">
      <c r="A11" s="25" t="s">
        <v>88</v>
      </c>
      <c r="B11" s="110">
        <v>24259.587</v>
      </c>
      <c r="C11" s="110">
        <v>9291.5470000000005</v>
      </c>
    </row>
    <row r="12" spans="1:4" s="83" customFormat="1" x14ac:dyDescent="0.75">
      <c r="A12" s="25"/>
      <c r="B12" s="116"/>
      <c r="C12" s="116"/>
    </row>
    <row r="13" spans="1:4" s="83" customFormat="1" x14ac:dyDescent="0.75">
      <c r="A13" s="31" t="s">
        <v>89</v>
      </c>
      <c r="B13" s="111">
        <v>22300</v>
      </c>
      <c r="C13" s="111">
        <v>42013.766662000002</v>
      </c>
    </row>
    <row r="14" spans="1:4" s="83" customFormat="1" x14ac:dyDescent="0.75">
      <c r="A14" s="31"/>
      <c r="B14" s="111"/>
      <c r="C14" s="111"/>
    </row>
    <row r="15" spans="1:4" s="83" customFormat="1" ht="23.25" customHeight="1" x14ac:dyDescent="0.75">
      <c r="A15" s="31" t="s">
        <v>90</v>
      </c>
      <c r="B15" s="67">
        <f>SUM(B16:B20)</f>
        <v>99000</v>
      </c>
      <c r="C15" s="67">
        <f>SUM(C16:C20)</f>
        <v>34524.263627</v>
      </c>
    </row>
    <row r="16" spans="1:4" s="83" customFormat="1" ht="23.25" customHeight="1" x14ac:dyDescent="0.75">
      <c r="A16" s="25" t="s">
        <v>91</v>
      </c>
      <c r="B16" s="66">
        <v>31000</v>
      </c>
      <c r="C16" s="66">
        <v>13080.547257</v>
      </c>
    </row>
    <row r="17" spans="1:3" s="83" customFormat="1" ht="23.25" customHeight="1" x14ac:dyDescent="0.75">
      <c r="A17" s="25" t="s">
        <v>81</v>
      </c>
      <c r="B17" s="66">
        <v>29000</v>
      </c>
      <c r="C17" s="66">
        <v>12930.245000000001</v>
      </c>
    </row>
    <row r="18" spans="1:3" s="83" customFormat="1" ht="23.25" customHeight="1" x14ac:dyDescent="0.75">
      <c r="A18" s="25" t="s">
        <v>82</v>
      </c>
      <c r="B18" s="66">
        <v>76</v>
      </c>
      <c r="C18" s="66">
        <v>531.88493800000003</v>
      </c>
    </row>
    <row r="19" spans="1:3" s="83" customFormat="1" ht="23.25" customHeight="1" x14ac:dyDescent="0.75">
      <c r="A19" s="25" t="s">
        <v>92</v>
      </c>
      <c r="B19" s="66">
        <v>32504.656999999999</v>
      </c>
      <c r="C19" s="66">
        <v>6697.6194319999995</v>
      </c>
    </row>
    <row r="20" spans="1:3" s="83" customFormat="1" ht="23.25" customHeight="1" x14ac:dyDescent="0.75">
      <c r="A20" s="25" t="s">
        <v>93</v>
      </c>
      <c r="B20" s="66">
        <v>6419.3429999999998</v>
      </c>
      <c r="C20" s="66">
        <v>1283.9670000000001</v>
      </c>
    </row>
    <row r="21" spans="1:3" s="83" customFormat="1" ht="23.25" customHeight="1" x14ac:dyDescent="0.75">
      <c r="A21" s="31"/>
      <c r="B21" s="117"/>
      <c r="C21" s="117"/>
    </row>
    <row r="22" spans="1:3" s="83" customFormat="1" ht="23.25" customHeight="1" x14ac:dyDescent="0.75">
      <c r="A22" s="31" t="s">
        <v>94</v>
      </c>
      <c r="B22" s="67">
        <f>SUM(B23:B28)</f>
        <v>371074.66700000002</v>
      </c>
      <c r="C22" s="67">
        <f>SUM(C23:C28)</f>
        <v>113911.64715999999</v>
      </c>
    </row>
    <row r="23" spans="1:3" s="83" customFormat="1" ht="23.25" customHeight="1" x14ac:dyDescent="0.75">
      <c r="A23" s="25" t="s">
        <v>95</v>
      </c>
      <c r="B23" s="66">
        <v>150000</v>
      </c>
      <c r="C23" s="66">
        <v>71059.321698999993</v>
      </c>
    </row>
    <row r="24" spans="1:3" s="83" customFormat="1" ht="23.25" customHeight="1" x14ac:dyDescent="0.75">
      <c r="A24" s="25" t="s">
        <v>96</v>
      </c>
      <c r="B24" s="66">
        <v>17400</v>
      </c>
      <c r="C24" s="66">
        <v>1212.5999999999999</v>
      </c>
    </row>
    <row r="25" spans="1:3" s="83" customFormat="1" ht="23.25" customHeight="1" x14ac:dyDescent="0.75">
      <c r="A25" s="25" t="s">
        <v>97</v>
      </c>
      <c r="B25" s="66">
        <v>89152.205000000002</v>
      </c>
      <c r="C25" s="66">
        <v>8682.0008500000004</v>
      </c>
    </row>
    <row r="26" spans="1:3" s="83" customFormat="1" ht="23.25" customHeight="1" x14ac:dyDescent="0.75">
      <c r="A26" s="25" t="s">
        <v>77</v>
      </c>
      <c r="B26" s="66">
        <v>19868.462</v>
      </c>
      <c r="C26" s="66">
        <v>9529.9753430000001</v>
      </c>
    </row>
    <row r="27" spans="1:3" s="83" customFormat="1" ht="23.25" customHeight="1" x14ac:dyDescent="0.75">
      <c r="A27" s="25" t="s">
        <v>98</v>
      </c>
      <c r="B27" s="66">
        <v>24000</v>
      </c>
      <c r="C27" s="66">
        <v>6499.7635229999996</v>
      </c>
    </row>
    <row r="28" spans="1:3" s="83" customFormat="1" ht="23.25" customHeight="1" x14ac:dyDescent="0.75">
      <c r="A28" s="25" t="s">
        <v>99</v>
      </c>
      <c r="B28" s="66">
        <v>70654</v>
      </c>
      <c r="C28" s="66">
        <v>16927.985745000002</v>
      </c>
    </row>
    <row r="29" spans="1:3" s="83" customFormat="1" ht="15" customHeight="1" x14ac:dyDescent="0.75">
      <c r="A29" s="25"/>
      <c r="B29" s="66"/>
      <c r="C29" s="66"/>
    </row>
    <row r="30" spans="1:3" s="83" customFormat="1" ht="23.25" customHeight="1" x14ac:dyDescent="0.75">
      <c r="A30" s="33" t="s">
        <v>78</v>
      </c>
      <c r="B30" s="34">
        <f>B2+B13+B15+B22</f>
        <v>1118309</v>
      </c>
      <c r="C30" s="34">
        <f>C2+C13+C15+C22</f>
        <v>472375.74141699995</v>
      </c>
    </row>
  </sheetData>
  <mergeCells count="2">
    <mergeCell ref="B12:C12"/>
    <mergeCell ref="B21:C21"/>
  </mergeCells>
  <printOptions horizontalCentered="1"/>
  <pageMargins left="0.51181102362204722" right="0.23622047244094491" top="0.39370078740157483" bottom="0.43307086614173229" header="0.31496062992125984" footer="0.31496062992125984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9269-1649-4719-AA78-A29A69E113B9}">
  <sheetPr>
    <pageSetUpPr fitToPage="1"/>
  </sheetPr>
  <dimension ref="A1:E76"/>
  <sheetViews>
    <sheetView workbookViewId="0">
      <selection sqref="A1:E1048576"/>
    </sheetView>
  </sheetViews>
  <sheetFormatPr defaultColWidth="9.1328125" defaultRowHeight="14.75" x14ac:dyDescent="0.75"/>
  <cols>
    <col min="1" max="1" width="4.6328125" style="164" bestFit="1" customWidth="1"/>
    <col min="2" max="2" width="10.86328125" style="165" bestFit="1" customWidth="1"/>
    <col min="3" max="3" width="10.90625" style="166" bestFit="1" customWidth="1"/>
    <col min="4" max="4" width="13.26953125" style="166" bestFit="1" customWidth="1"/>
    <col min="5" max="5" width="10.90625" style="166" bestFit="1" customWidth="1"/>
    <col min="6" max="16384" width="9.1328125" style="46"/>
  </cols>
  <sheetData>
    <row r="1" spans="1:5" x14ac:dyDescent="0.75">
      <c r="A1" s="153" t="s">
        <v>57</v>
      </c>
      <c r="B1" s="153" t="s">
        <v>150</v>
      </c>
      <c r="C1" s="154" t="s">
        <v>151</v>
      </c>
      <c r="D1" s="155"/>
      <c r="E1" s="156"/>
    </row>
    <row r="2" spans="1:5" x14ac:dyDescent="0.75">
      <c r="A2" s="153"/>
      <c r="B2" s="153"/>
      <c r="C2" s="157" t="s">
        <v>152</v>
      </c>
      <c r="D2" s="157" t="s">
        <v>153</v>
      </c>
      <c r="E2" s="157" t="s">
        <v>100</v>
      </c>
    </row>
    <row r="3" spans="1:5" x14ac:dyDescent="0.75">
      <c r="A3" s="158" t="s">
        <v>154</v>
      </c>
      <c r="B3" s="158" t="s">
        <v>155</v>
      </c>
      <c r="C3" s="159">
        <v>7251.0401450572308</v>
      </c>
      <c r="D3" s="159">
        <v>10123</v>
      </c>
      <c r="E3" s="159">
        <f>SUM(C3:D3)</f>
        <v>17374.040145057232</v>
      </c>
    </row>
    <row r="4" spans="1:5" x14ac:dyDescent="0.75">
      <c r="A4" s="158" t="s">
        <v>154</v>
      </c>
      <c r="B4" s="158" t="s">
        <v>156</v>
      </c>
      <c r="C4" s="159">
        <v>159.79300000000001</v>
      </c>
      <c r="D4" s="159">
        <v>372</v>
      </c>
      <c r="E4" s="159">
        <f t="shared" ref="E4:E42" si="0">SUM(C4:D4)</f>
        <v>531.79300000000001</v>
      </c>
    </row>
    <row r="5" spans="1:5" x14ac:dyDescent="0.75">
      <c r="A5" s="158" t="s">
        <v>154</v>
      </c>
      <c r="B5" s="158" t="s">
        <v>157</v>
      </c>
      <c r="C5" s="159">
        <v>4710</v>
      </c>
      <c r="D5" s="159">
        <v>26480</v>
      </c>
      <c r="E5" s="159">
        <f t="shared" si="0"/>
        <v>31190</v>
      </c>
    </row>
    <row r="6" spans="1:5" x14ac:dyDescent="0.75">
      <c r="A6" s="158" t="s">
        <v>154</v>
      </c>
      <c r="B6" s="158" t="s">
        <v>158</v>
      </c>
      <c r="C6" s="159">
        <v>131574.88292471602</v>
      </c>
      <c r="D6" s="159">
        <v>18687</v>
      </c>
      <c r="E6" s="159">
        <f t="shared" si="0"/>
        <v>150261.88292471602</v>
      </c>
    </row>
    <row r="7" spans="1:5" x14ac:dyDescent="0.75">
      <c r="A7" s="158" t="s">
        <v>154</v>
      </c>
      <c r="B7" s="158" t="s">
        <v>159</v>
      </c>
      <c r="C7" s="159">
        <v>106.384</v>
      </c>
      <c r="D7" s="159">
        <v>8738</v>
      </c>
      <c r="E7" s="159">
        <f t="shared" si="0"/>
        <v>8844.384</v>
      </c>
    </row>
    <row r="8" spans="1:5" x14ac:dyDescent="0.75">
      <c r="A8" s="158" t="s">
        <v>154</v>
      </c>
      <c r="B8" s="158" t="s">
        <v>160</v>
      </c>
      <c r="C8" s="159">
        <v>2777.4929999999999</v>
      </c>
      <c r="D8" s="159">
        <v>2530</v>
      </c>
      <c r="E8" s="159">
        <f t="shared" si="0"/>
        <v>5307.4930000000004</v>
      </c>
    </row>
    <row r="9" spans="1:5" x14ac:dyDescent="0.75">
      <c r="A9" s="158" t="s">
        <v>154</v>
      </c>
      <c r="B9" s="158" t="s">
        <v>161</v>
      </c>
      <c r="C9" s="159">
        <v>3448.7919999999999</v>
      </c>
      <c r="D9" s="159">
        <v>239</v>
      </c>
      <c r="E9" s="159">
        <f t="shared" si="0"/>
        <v>3687.7919999999999</v>
      </c>
    </row>
    <row r="10" spans="1:5" x14ac:dyDescent="0.75">
      <c r="A10" s="158" t="s">
        <v>154</v>
      </c>
      <c r="B10" s="158" t="s">
        <v>162</v>
      </c>
      <c r="C10" s="159">
        <v>736.77300000000002</v>
      </c>
      <c r="D10" s="159">
        <v>150</v>
      </c>
      <c r="E10" s="159">
        <f t="shared" si="0"/>
        <v>886.77300000000002</v>
      </c>
    </row>
    <row r="11" spans="1:5" x14ac:dyDescent="0.75">
      <c r="A11" s="158" t="s">
        <v>154</v>
      </c>
      <c r="B11" s="158" t="s">
        <v>163</v>
      </c>
      <c r="C11" s="159">
        <v>2292.13</v>
      </c>
      <c r="D11" s="159">
        <v>3435</v>
      </c>
      <c r="E11" s="159">
        <f t="shared" si="0"/>
        <v>5727.13</v>
      </c>
    </row>
    <row r="12" spans="1:5" x14ac:dyDescent="0.75">
      <c r="A12" s="158" t="s">
        <v>154</v>
      </c>
      <c r="B12" s="158" t="s">
        <v>164</v>
      </c>
      <c r="C12" s="159">
        <v>3150.0120000000002</v>
      </c>
      <c r="D12" s="159">
        <v>449</v>
      </c>
      <c r="E12" s="159">
        <f t="shared" si="0"/>
        <v>3599.0120000000002</v>
      </c>
    </row>
    <row r="13" spans="1:5" x14ac:dyDescent="0.75">
      <c r="A13" s="158" t="s">
        <v>154</v>
      </c>
      <c r="B13" s="158" t="s">
        <v>165</v>
      </c>
      <c r="C13" s="159">
        <v>91087.602175051245</v>
      </c>
      <c r="D13" s="159">
        <v>13770</v>
      </c>
      <c r="E13" s="159">
        <f t="shared" si="0"/>
        <v>104857.60217505124</v>
      </c>
    </row>
    <row r="14" spans="1:5" x14ac:dyDescent="0.75">
      <c r="A14" s="158" t="s">
        <v>154</v>
      </c>
      <c r="B14" s="158" t="s">
        <v>166</v>
      </c>
      <c r="C14" s="159">
        <v>12790.609</v>
      </c>
      <c r="D14" s="159">
        <v>6523</v>
      </c>
      <c r="E14" s="159">
        <f t="shared" si="0"/>
        <v>19313.609</v>
      </c>
    </row>
    <row r="15" spans="1:5" ht="73.75" x14ac:dyDescent="0.75">
      <c r="A15" s="158" t="s">
        <v>154</v>
      </c>
      <c r="B15" s="160" t="s">
        <v>167</v>
      </c>
      <c r="C15" s="159">
        <v>52094.84</v>
      </c>
      <c r="D15" s="159">
        <v>2175</v>
      </c>
      <c r="E15" s="159">
        <f t="shared" si="0"/>
        <v>54269.84</v>
      </c>
    </row>
    <row r="16" spans="1:5" ht="44.25" x14ac:dyDescent="0.75">
      <c r="A16" s="158" t="s">
        <v>154</v>
      </c>
      <c r="B16" s="160" t="s">
        <v>168</v>
      </c>
      <c r="C16" s="159">
        <v>337.20400000000001</v>
      </c>
      <c r="D16" s="159">
        <v>200</v>
      </c>
      <c r="E16" s="159">
        <f t="shared" si="0"/>
        <v>537.20399999999995</v>
      </c>
    </row>
    <row r="17" spans="1:5" ht="118" x14ac:dyDescent="0.75">
      <c r="A17" s="158" t="s">
        <v>154</v>
      </c>
      <c r="B17" s="160" t="s">
        <v>169</v>
      </c>
      <c r="C17" s="159">
        <v>2953.3710000000001</v>
      </c>
      <c r="D17" s="159">
        <v>2944</v>
      </c>
      <c r="E17" s="159">
        <f t="shared" si="0"/>
        <v>5897.3710000000001</v>
      </c>
    </row>
    <row r="18" spans="1:5" ht="88.5" x14ac:dyDescent="0.75">
      <c r="A18" s="158" t="s">
        <v>154</v>
      </c>
      <c r="B18" s="160" t="s">
        <v>170</v>
      </c>
      <c r="C18" s="159">
        <v>485.95100000000002</v>
      </c>
      <c r="D18" s="159">
        <v>144</v>
      </c>
      <c r="E18" s="159">
        <f t="shared" si="0"/>
        <v>629.95100000000002</v>
      </c>
    </row>
    <row r="19" spans="1:5" ht="88.5" x14ac:dyDescent="0.75">
      <c r="A19" s="158" t="s">
        <v>154</v>
      </c>
      <c r="B19" s="160" t="s">
        <v>171</v>
      </c>
      <c r="C19" s="159">
        <v>48.256999999999998</v>
      </c>
      <c r="D19" s="159">
        <v>0</v>
      </c>
      <c r="E19" s="159">
        <f t="shared" si="0"/>
        <v>48.256999999999998</v>
      </c>
    </row>
    <row r="20" spans="1:5" ht="44.25" x14ac:dyDescent="0.75">
      <c r="A20" s="158" t="s">
        <v>154</v>
      </c>
      <c r="B20" s="160" t="s">
        <v>172</v>
      </c>
      <c r="C20" s="159">
        <v>3977.654</v>
      </c>
      <c r="D20" s="159">
        <v>11907</v>
      </c>
      <c r="E20" s="159">
        <f t="shared" si="0"/>
        <v>15884.654</v>
      </c>
    </row>
    <row r="21" spans="1:5" ht="44.25" x14ac:dyDescent="0.75">
      <c r="A21" s="158" t="s">
        <v>154</v>
      </c>
      <c r="B21" s="160" t="s">
        <v>173</v>
      </c>
      <c r="C21" s="159">
        <v>370.75200000000001</v>
      </c>
      <c r="D21" s="159">
        <v>235</v>
      </c>
      <c r="E21" s="159">
        <f t="shared" si="0"/>
        <v>605.75199999999995</v>
      </c>
    </row>
    <row r="22" spans="1:5" ht="88.5" x14ac:dyDescent="0.75">
      <c r="A22" s="158" t="s">
        <v>154</v>
      </c>
      <c r="B22" s="160" t="s">
        <v>174</v>
      </c>
      <c r="C22" s="159">
        <v>6677.357</v>
      </c>
      <c r="D22" s="159">
        <v>990</v>
      </c>
      <c r="E22" s="159">
        <f t="shared" si="0"/>
        <v>7667.357</v>
      </c>
    </row>
    <row r="23" spans="1:5" ht="73.75" x14ac:dyDescent="0.75">
      <c r="A23" s="158" t="s">
        <v>154</v>
      </c>
      <c r="B23" s="160" t="s">
        <v>175</v>
      </c>
      <c r="C23" s="159">
        <v>12552.04967457911</v>
      </c>
      <c r="D23" s="159">
        <v>7630</v>
      </c>
      <c r="E23" s="159">
        <f t="shared" si="0"/>
        <v>20182.04967457911</v>
      </c>
    </row>
    <row r="24" spans="1:5" ht="88.5" x14ac:dyDescent="0.75">
      <c r="A24" s="158" t="s">
        <v>154</v>
      </c>
      <c r="B24" s="160" t="s">
        <v>176</v>
      </c>
      <c r="C24" s="159">
        <v>747.52499999999998</v>
      </c>
      <c r="D24" s="159">
        <v>230</v>
      </c>
      <c r="E24" s="159">
        <f t="shared" si="0"/>
        <v>977.52499999999998</v>
      </c>
    </row>
    <row r="25" spans="1:5" ht="88.5" x14ac:dyDescent="0.75">
      <c r="A25" s="158" t="s">
        <v>154</v>
      </c>
      <c r="B25" s="160" t="s">
        <v>177</v>
      </c>
      <c r="C25" s="159">
        <v>468.93400000000003</v>
      </c>
      <c r="D25" s="159">
        <v>34358</v>
      </c>
      <c r="E25" s="159">
        <f t="shared" si="0"/>
        <v>34826.934000000001</v>
      </c>
    </row>
    <row r="26" spans="1:5" ht="59" x14ac:dyDescent="0.75">
      <c r="A26" s="158" t="s">
        <v>154</v>
      </c>
      <c r="B26" s="160" t="s">
        <v>178</v>
      </c>
      <c r="C26" s="159">
        <v>2025.3974663903873</v>
      </c>
      <c r="D26" s="159">
        <v>799</v>
      </c>
      <c r="E26" s="159">
        <f t="shared" si="0"/>
        <v>2824.3974663903873</v>
      </c>
    </row>
    <row r="27" spans="1:5" ht="29.5" x14ac:dyDescent="0.75">
      <c r="A27" s="158" t="s">
        <v>154</v>
      </c>
      <c r="B27" s="160" t="s">
        <v>179</v>
      </c>
      <c r="C27" s="159">
        <v>1297.6089999999999</v>
      </c>
      <c r="D27" s="159">
        <v>0</v>
      </c>
      <c r="E27" s="159">
        <f t="shared" si="0"/>
        <v>1297.6089999999999</v>
      </c>
    </row>
    <row r="28" spans="1:5" ht="88.5" x14ac:dyDescent="0.75">
      <c r="A28" s="158" t="s">
        <v>154</v>
      </c>
      <c r="B28" s="160" t="s">
        <v>180</v>
      </c>
      <c r="C28" s="159">
        <v>7567.585</v>
      </c>
      <c r="D28" s="159">
        <v>3558</v>
      </c>
      <c r="E28" s="159">
        <f t="shared" si="0"/>
        <v>11125.584999999999</v>
      </c>
    </row>
    <row r="29" spans="1:5" ht="103.25" x14ac:dyDescent="0.75">
      <c r="A29" s="158" t="s">
        <v>154</v>
      </c>
      <c r="B29" s="160" t="s">
        <v>181</v>
      </c>
      <c r="C29" s="159">
        <v>9880.2301910943006</v>
      </c>
      <c r="D29" s="159">
        <v>3000</v>
      </c>
      <c r="E29" s="159">
        <f t="shared" si="0"/>
        <v>12880.230191094301</v>
      </c>
    </row>
    <row r="30" spans="1:5" ht="59" x14ac:dyDescent="0.75">
      <c r="A30" s="158" t="s">
        <v>154</v>
      </c>
      <c r="B30" s="160" t="s">
        <v>182</v>
      </c>
      <c r="C30" s="159">
        <v>11799.122644838611</v>
      </c>
      <c r="D30" s="159">
        <v>507</v>
      </c>
      <c r="E30" s="159">
        <f t="shared" si="0"/>
        <v>12306.122644838611</v>
      </c>
    </row>
    <row r="31" spans="1:5" ht="132.75" x14ac:dyDescent="0.75">
      <c r="A31" s="158" t="s">
        <v>154</v>
      </c>
      <c r="B31" s="160" t="s">
        <v>183</v>
      </c>
      <c r="C31" s="159">
        <v>381.75299999999999</v>
      </c>
      <c r="D31" s="159">
        <v>528</v>
      </c>
      <c r="E31" s="159">
        <f t="shared" si="0"/>
        <v>909.75299999999993</v>
      </c>
    </row>
    <row r="32" spans="1:5" ht="88.5" x14ac:dyDescent="0.75">
      <c r="A32" s="158" t="s">
        <v>154</v>
      </c>
      <c r="B32" s="160" t="s">
        <v>184</v>
      </c>
      <c r="C32" s="159">
        <v>2678.7647372379961</v>
      </c>
      <c r="D32" s="159">
        <v>4086</v>
      </c>
      <c r="E32" s="159">
        <f t="shared" si="0"/>
        <v>6764.7647372379961</v>
      </c>
    </row>
    <row r="33" spans="1:5" ht="73.75" x14ac:dyDescent="0.75">
      <c r="A33" s="158" t="s">
        <v>154</v>
      </c>
      <c r="B33" s="160" t="s">
        <v>185</v>
      </c>
      <c r="C33" s="159">
        <v>2283.8969999999999</v>
      </c>
      <c r="D33" s="159">
        <v>11817</v>
      </c>
      <c r="E33" s="159">
        <f t="shared" si="0"/>
        <v>14100.897000000001</v>
      </c>
    </row>
    <row r="34" spans="1:5" ht="162.25" x14ac:dyDescent="0.75">
      <c r="A34" s="158" t="s">
        <v>154</v>
      </c>
      <c r="B34" s="160" t="s">
        <v>186</v>
      </c>
      <c r="C34" s="159">
        <v>2643.1880410102399</v>
      </c>
      <c r="D34" s="159">
        <v>750</v>
      </c>
      <c r="E34" s="159">
        <f t="shared" si="0"/>
        <v>3393.1880410102399</v>
      </c>
    </row>
    <row r="35" spans="1:5" ht="29.5" x14ac:dyDescent="0.75">
      <c r="A35" s="158" t="s">
        <v>154</v>
      </c>
      <c r="B35" s="160" t="s">
        <v>187</v>
      </c>
      <c r="C35" s="159">
        <v>0</v>
      </c>
      <c r="D35" s="159">
        <v>44571</v>
      </c>
      <c r="E35" s="159">
        <f t="shared" si="0"/>
        <v>44571</v>
      </c>
    </row>
    <row r="36" spans="1:5" x14ac:dyDescent="0.75">
      <c r="A36" s="158" t="s">
        <v>154</v>
      </c>
      <c r="B36" s="160" t="s">
        <v>188</v>
      </c>
      <c r="C36" s="159">
        <v>86000</v>
      </c>
      <c r="D36" s="159">
        <v>0</v>
      </c>
      <c r="E36" s="159">
        <f t="shared" si="0"/>
        <v>86000</v>
      </c>
    </row>
    <row r="37" spans="1:5" ht="103.25" x14ac:dyDescent="0.75">
      <c r="A37" s="158" t="s">
        <v>154</v>
      </c>
      <c r="B37" s="160" t="s">
        <v>189</v>
      </c>
      <c r="C37" s="159">
        <v>4.0000000000000001E-3</v>
      </c>
      <c r="D37" s="159">
        <v>0</v>
      </c>
      <c r="E37" s="159">
        <f t="shared" si="0"/>
        <v>4.0000000000000001E-3</v>
      </c>
    </row>
    <row r="38" spans="1:5" ht="29.5" x14ac:dyDescent="0.75">
      <c r="A38" s="158" t="s">
        <v>154</v>
      </c>
      <c r="B38" s="160" t="s">
        <v>190</v>
      </c>
      <c r="C38" s="159">
        <v>314</v>
      </c>
      <c r="D38" s="159">
        <v>0</v>
      </c>
      <c r="E38" s="159">
        <f t="shared" si="0"/>
        <v>314</v>
      </c>
    </row>
    <row r="39" spans="1:5" ht="44.25" x14ac:dyDescent="0.75">
      <c r="A39" s="158" t="s">
        <v>154</v>
      </c>
      <c r="B39" s="160" t="s">
        <v>191</v>
      </c>
      <c r="C39" s="159">
        <v>15000</v>
      </c>
      <c r="D39" s="159">
        <v>0</v>
      </c>
      <c r="E39" s="159">
        <f t="shared" si="0"/>
        <v>15000</v>
      </c>
    </row>
    <row r="40" spans="1:5" ht="88.5" x14ac:dyDescent="0.75">
      <c r="A40" s="158" t="s">
        <v>154</v>
      </c>
      <c r="B40" s="160" t="s">
        <v>192</v>
      </c>
      <c r="C40" s="159">
        <v>11700</v>
      </c>
      <c r="D40" s="159">
        <v>0</v>
      </c>
      <c r="E40" s="159">
        <f t="shared" si="0"/>
        <v>11700</v>
      </c>
    </row>
    <row r="41" spans="1:5" ht="29.5" x14ac:dyDescent="0.75">
      <c r="A41" s="158" t="s">
        <v>154</v>
      </c>
      <c r="B41" s="160" t="s">
        <v>193</v>
      </c>
      <c r="C41" s="159">
        <v>16500</v>
      </c>
      <c r="D41" s="159">
        <v>0</v>
      </c>
      <c r="E41" s="159">
        <f t="shared" si="0"/>
        <v>16500</v>
      </c>
    </row>
    <row r="42" spans="1:5" ht="44.25" x14ac:dyDescent="0.75">
      <c r="A42" s="158" t="s">
        <v>154</v>
      </c>
      <c r="B42" s="160" t="s">
        <v>194</v>
      </c>
      <c r="C42" s="159">
        <v>6272.0429999999997</v>
      </c>
      <c r="D42" s="159">
        <v>0</v>
      </c>
      <c r="E42" s="159">
        <f t="shared" si="0"/>
        <v>6272.0429999999997</v>
      </c>
    </row>
    <row r="43" spans="1:5" x14ac:dyDescent="0.75">
      <c r="A43" s="161" t="s">
        <v>195</v>
      </c>
      <c r="B43" s="162"/>
      <c r="C43" s="163">
        <f>SUM(C3:C42)</f>
        <v>517142.99999997515</v>
      </c>
      <c r="D43" s="163">
        <f t="shared" ref="D43:E43" si="1">SUM(D3:D42)</f>
        <v>221925</v>
      </c>
      <c r="E43" s="163">
        <f t="shared" si="1"/>
        <v>739067.99999997509</v>
      </c>
    </row>
    <row r="44" spans="1:5" ht="118" x14ac:dyDescent="0.75">
      <c r="A44" s="158" t="s">
        <v>196</v>
      </c>
      <c r="B44" s="160" t="s">
        <v>155</v>
      </c>
      <c r="C44" s="159">
        <v>1441.593902627204</v>
      </c>
      <c r="D44" s="159">
        <v>4192</v>
      </c>
      <c r="E44" s="159">
        <f>SUM(C44:D44)</f>
        <v>5633.5939026272044</v>
      </c>
    </row>
    <row r="45" spans="1:5" ht="88.5" x14ac:dyDescent="0.75">
      <c r="A45" s="158" t="s">
        <v>196</v>
      </c>
      <c r="B45" s="160" t="s">
        <v>156</v>
      </c>
      <c r="C45" s="159">
        <v>0</v>
      </c>
      <c r="D45" s="159">
        <v>330</v>
      </c>
      <c r="E45" s="159">
        <f t="shared" ref="E45:E74" si="2">SUM(C45:D45)</f>
        <v>330</v>
      </c>
    </row>
    <row r="46" spans="1:5" ht="73.75" x14ac:dyDescent="0.75">
      <c r="A46" s="158" t="s">
        <v>196</v>
      </c>
      <c r="B46" s="160" t="s">
        <v>157</v>
      </c>
      <c r="C46" s="159">
        <v>1698.2239999999999</v>
      </c>
      <c r="D46" s="159">
        <v>15861</v>
      </c>
      <c r="E46" s="159">
        <f t="shared" si="2"/>
        <v>17559.223999999998</v>
      </c>
    </row>
    <row r="47" spans="1:5" ht="88.5" x14ac:dyDescent="0.75">
      <c r="A47" s="158" t="s">
        <v>196</v>
      </c>
      <c r="B47" s="160" t="s">
        <v>158</v>
      </c>
      <c r="C47" s="159">
        <v>20532.329300799425</v>
      </c>
      <c r="D47" s="159">
        <v>11516</v>
      </c>
      <c r="E47" s="159">
        <f t="shared" si="2"/>
        <v>32048.329300799425</v>
      </c>
    </row>
    <row r="48" spans="1:5" ht="73.75" x14ac:dyDescent="0.75">
      <c r="A48" s="158" t="s">
        <v>196</v>
      </c>
      <c r="B48" s="160" t="s">
        <v>159</v>
      </c>
      <c r="C48" s="159">
        <v>0</v>
      </c>
      <c r="D48" s="159">
        <v>2799</v>
      </c>
      <c r="E48" s="159">
        <f t="shared" si="2"/>
        <v>2799</v>
      </c>
    </row>
    <row r="49" spans="1:5" ht="73.75" x14ac:dyDescent="0.75">
      <c r="A49" s="158" t="s">
        <v>196</v>
      </c>
      <c r="B49" s="160" t="s">
        <v>160</v>
      </c>
      <c r="C49" s="159">
        <v>578.91600000000005</v>
      </c>
      <c r="D49" s="159">
        <v>736</v>
      </c>
      <c r="E49" s="159">
        <f t="shared" si="2"/>
        <v>1314.9160000000002</v>
      </c>
    </row>
    <row r="50" spans="1:5" ht="88.5" x14ac:dyDescent="0.75">
      <c r="A50" s="158" t="s">
        <v>196</v>
      </c>
      <c r="B50" s="160" t="s">
        <v>161</v>
      </c>
      <c r="C50" s="159">
        <v>501.89600000000002</v>
      </c>
      <c r="D50" s="159">
        <v>58</v>
      </c>
      <c r="E50" s="159">
        <f t="shared" si="2"/>
        <v>559.89599999999996</v>
      </c>
    </row>
    <row r="51" spans="1:5" ht="59" x14ac:dyDescent="0.75">
      <c r="A51" s="158" t="s">
        <v>196</v>
      </c>
      <c r="B51" s="160" t="s">
        <v>162</v>
      </c>
      <c r="C51" s="159">
        <v>0</v>
      </c>
      <c r="D51" s="159">
        <v>66</v>
      </c>
      <c r="E51" s="159">
        <f t="shared" si="2"/>
        <v>66</v>
      </c>
    </row>
    <row r="52" spans="1:5" ht="44.25" x14ac:dyDescent="0.75">
      <c r="A52" s="158" t="s">
        <v>196</v>
      </c>
      <c r="B52" s="160" t="s">
        <v>163</v>
      </c>
      <c r="C52" s="159">
        <v>9300.0360000000001</v>
      </c>
      <c r="D52" s="159">
        <v>10</v>
      </c>
      <c r="E52" s="159">
        <f t="shared" si="2"/>
        <v>9310.0360000000001</v>
      </c>
    </row>
    <row r="53" spans="1:5" ht="44.25" x14ac:dyDescent="0.75">
      <c r="A53" s="158" t="s">
        <v>196</v>
      </c>
      <c r="B53" s="160" t="s">
        <v>164</v>
      </c>
      <c r="C53" s="159">
        <v>18.167999999999999</v>
      </c>
      <c r="D53" s="159">
        <v>2257</v>
      </c>
      <c r="E53" s="159">
        <f t="shared" si="2"/>
        <v>2275.1680000000001</v>
      </c>
    </row>
    <row r="54" spans="1:5" ht="44.25" x14ac:dyDescent="0.75">
      <c r="A54" s="158" t="s">
        <v>196</v>
      </c>
      <c r="B54" s="160" t="s">
        <v>165</v>
      </c>
      <c r="C54" s="159">
        <v>7612.2134735704731</v>
      </c>
      <c r="D54" s="159">
        <v>10614</v>
      </c>
      <c r="E54" s="159">
        <f t="shared" si="2"/>
        <v>18226.213473570475</v>
      </c>
    </row>
    <row r="55" spans="1:5" ht="88.5" x14ac:dyDescent="0.75">
      <c r="A55" s="158" t="s">
        <v>196</v>
      </c>
      <c r="B55" s="160" t="s">
        <v>166</v>
      </c>
      <c r="C55" s="159">
        <v>2333.5790000000002</v>
      </c>
      <c r="D55" s="159">
        <v>2450</v>
      </c>
      <c r="E55" s="159">
        <f t="shared" si="2"/>
        <v>4783.5789999999997</v>
      </c>
    </row>
    <row r="56" spans="1:5" ht="73.75" x14ac:dyDescent="0.75">
      <c r="A56" s="158" t="s">
        <v>196</v>
      </c>
      <c r="B56" s="160" t="s">
        <v>167</v>
      </c>
      <c r="C56" s="159">
        <v>18708.055</v>
      </c>
      <c r="D56" s="159">
        <v>2384</v>
      </c>
      <c r="E56" s="159">
        <f t="shared" si="2"/>
        <v>21092.055</v>
      </c>
    </row>
    <row r="57" spans="1:5" ht="44.25" x14ac:dyDescent="0.75">
      <c r="A57" s="158" t="s">
        <v>196</v>
      </c>
      <c r="B57" s="160" t="s">
        <v>168</v>
      </c>
      <c r="C57" s="159">
        <v>0</v>
      </c>
      <c r="D57" s="159">
        <v>0</v>
      </c>
      <c r="E57" s="159">
        <f t="shared" si="2"/>
        <v>0</v>
      </c>
    </row>
    <row r="58" spans="1:5" ht="118" x14ac:dyDescent="0.75">
      <c r="A58" s="158" t="s">
        <v>196</v>
      </c>
      <c r="B58" s="160" t="s">
        <v>169</v>
      </c>
      <c r="C58" s="159">
        <v>229.66800000000001</v>
      </c>
      <c r="D58" s="159">
        <v>1602</v>
      </c>
      <c r="E58" s="159">
        <f t="shared" si="2"/>
        <v>1831.6680000000001</v>
      </c>
    </row>
    <row r="59" spans="1:5" ht="88.5" x14ac:dyDescent="0.75">
      <c r="A59" s="158" t="s">
        <v>196</v>
      </c>
      <c r="B59" s="160" t="s">
        <v>170</v>
      </c>
      <c r="C59" s="159">
        <v>14.788</v>
      </c>
      <c r="D59" s="159">
        <v>133</v>
      </c>
      <c r="E59" s="159">
        <f t="shared" si="2"/>
        <v>147.78800000000001</v>
      </c>
    </row>
    <row r="60" spans="1:5" ht="44.25" x14ac:dyDescent="0.75">
      <c r="A60" s="158" t="s">
        <v>196</v>
      </c>
      <c r="B60" s="160" t="s">
        <v>172</v>
      </c>
      <c r="C60" s="159">
        <v>191.07499999999999</v>
      </c>
      <c r="D60" s="159">
        <v>6752</v>
      </c>
      <c r="E60" s="159">
        <f t="shared" si="2"/>
        <v>6943.0749999999998</v>
      </c>
    </row>
    <row r="61" spans="1:5" ht="88.5" x14ac:dyDescent="0.75">
      <c r="A61" s="158" t="s">
        <v>196</v>
      </c>
      <c r="B61" s="160" t="s">
        <v>174</v>
      </c>
      <c r="C61" s="159">
        <v>1042.1379999999999</v>
      </c>
      <c r="D61" s="159">
        <v>362</v>
      </c>
      <c r="E61" s="159">
        <f t="shared" si="2"/>
        <v>1404.1379999999999</v>
      </c>
    </row>
    <row r="62" spans="1:5" ht="73.75" x14ac:dyDescent="0.75">
      <c r="A62" s="158" t="s">
        <v>196</v>
      </c>
      <c r="B62" s="160" t="s">
        <v>175</v>
      </c>
      <c r="C62" s="159">
        <v>184.63087211794232</v>
      </c>
      <c r="D62" s="159">
        <v>1490</v>
      </c>
      <c r="E62" s="159">
        <f t="shared" si="2"/>
        <v>1674.6308721179423</v>
      </c>
    </row>
    <row r="63" spans="1:5" ht="88.5" x14ac:dyDescent="0.75">
      <c r="A63" s="158" t="s">
        <v>196</v>
      </c>
      <c r="B63" s="160" t="s">
        <v>176</v>
      </c>
      <c r="C63" s="159">
        <v>70.450999999999993</v>
      </c>
      <c r="D63" s="159">
        <v>190</v>
      </c>
      <c r="E63" s="159">
        <f t="shared" si="2"/>
        <v>260.45100000000002</v>
      </c>
    </row>
    <row r="64" spans="1:5" ht="88.5" x14ac:dyDescent="0.75">
      <c r="A64" s="158" t="s">
        <v>196</v>
      </c>
      <c r="B64" s="160" t="s">
        <v>177</v>
      </c>
      <c r="C64" s="159">
        <v>69.832999999999998</v>
      </c>
      <c r="D64" s="159">
        <v>10102</v>
      </c>
      <c r="E64" s="159">
        <f t="shared" si="2"/>
        <v>10171.833000000001</v>
      </c>
    </row>
    <row r="65" spans="1:5" ht="59" x14ac:dyDescent="0.75">
      <c r="A65" s="158" t="s">
        <v>196</v>
      </c>
      <c r="B65" s="160" t="s">
        <v>178</v>
      </c>
      <c r="C65" s="159">
        <v>130.6658885748266</v>
      </c>
      <c r="D65" s="159">
        <v>32</v>
      </c>
      <c r="E65" s="159">
        <f t="shared" si="2"/>
        <v>162.6658885748266</v>
      </c>
    </row>
    <row r="66" spans="1:5" ht="88.5" x14ac:dyDescent="0.75">
      <c r="A66" s="158" t="s">
        <v>196</v>
      </c>
      <c r="B66" s="160" t="s">
        <v>180</v>
      </c>
      <c r="C66" s="159">
        <v>1020.654</v>
      </c>
      <c r="D66" s="159">
        <v>3333</v>
      </c>
      <c r="E66" s="159">
        <f t="shared" si="2"/>
        <v>4353.6540000000005</v>
      </c>
    </row>
    <row r="67" spans="1:5" ht="103.25" x14ac:dyDescent="0.75">
      <c r="A67" s="158" t="s">
        <v>196</v>
      </c>
      <c r="B67" s="160" t="s">
        <v>181</v>
      </c>
      <c r="C67" s="159">
        <v>17107.394</v>
      </c>
      <c r="D67" s="159">
        <v>2042</v>
      </c>
      <c r="E67" s="159">
        <f t="shared" si="2"/>
        <v>19149.394</v>
      </c>
    </row>
    <row r="68" spans="1:5" ht="59" x14ac:dyDescent="0.75">
      <c r="A68" s="158" t="s">
        <v>196</v>
      </c>
      <c r="B68" s="160" t="s">
        <v>182</v>
      </c>
      <c r="C68" s="159">
        <v>4278.4597393741642</v>
      </c>
      <c r="D68" s="159">
        <v>1164</v>
      </c>
      <c r="E68" s="159">
        <f t="shared" si="2"/>
        <v>5442.4597393741642</v>
      </c>
    </row>
    <row r="69" spans="1:5" ht="132.75" x14ac:dyDescent="0.75">
      <c r="A69" s="158" t="s">
        <v>196</v>
      </c>
      <c r="B69" s="160" t="s">
        <v>183</v>
      </c>
      <c r="C69" s="159">
        <v>0</v>
      </c>
      <c r="D69" s="159">
        <v>181</v>
      </c>
      <c r="E69" s="159">
        <f t="shared" si="2"/>
        <v>181</v>
      </c>
    </row>
    <row r="70" spans="1:5" ht="88.5" x14ac:dyDescent="0.75">
      <c r="A70" s="158" t="s">
        <v>196</v>
      </c>
      <c r="B70" s="160" t="s">
        <v>184</v>
      </c>
      <c r="C70" s="159">
        <v>33.411163196450083</v>
      </c>
      <c r="D70" s="159">
        <v>4506</v>
      </c>
      <c r="E70" s="159">
        <f t="shared" si="2"/>
        <v>4539.4111631964497</v>
      </c>
    </row>
    <row r="71" spans="1:5" ht="162.25" x14ac:dyDescent="0.75">
      <c r="A71" s="158" t="s">
        <v>196</v>
      </c>
      <c r="B71" s="160" t="s">
        <v>186</v>
      </c>
      <c r="C71" s="159">
        <v>180.3036597395128</v>
      </c>
      <c r="D71" s="159">
        <v>484</v>
      </c>
      <c r="E71" s="159">
        <f t="shared" si="2"/>
        <v>664.3036597395128</v>
      </c>
    </row>
    <row r="72" spans="1:5" ht="29.5" x14ac:dyDescent="0.75">
      <c r="A72" s="158" t="s">
        <v>196</v>
      </c>
      <c r="B72" s="160" t="s">
        <v>187</v>
      </c>
      <c r="C72" s="159">
        <v>0</v>
      </c>
      <c r="D72" s="159">
        <v>10286</v>
      </c>
      <c r="E72" s="159">
        <f t="shared" si="2"/>
        <v>10286</v>
      </c>
    </row>
    <row r="73" spans="1:5" x14ac:dyDescent="0.75">
      <c r="A73" s="158" t="s">
        <v>196</v>
      </c>
      <c r="B73" s="160" t="s">
        <v>188</v>
      </c>
      <c r="C73" s="159">
        <v>3.9</v>
      </c>
      <c r="D73" s="159">
        <v>0</v>
      </c>
      <c r="E73" s="159">
        <f t="shared" si="2"/>
        <v>3.9</v>
      </c>
    </row>
    <row r="74" spans="1:5" ht="44.25" x14ac:dyDescent="0.75">
      <c r="A74" s="158" t="s">
        <v>196</v>
      </c>
      <c r="B74" s="160" t="s">
        <v>194</v>
      </c>
      <c r="C74" s="159">
        <v>717.61699999999996</v>
      </c>
      <c r="D74" s="159">
        <v>0</v>
      </c>
      <c r="E74" s="159">
        <f t="shared" si="2"/>
        <v>717.61699999999996</v>
      </c>
    </row>
    <row r="75" spans="1:5" x14ac:dyDescent="0.75">
      <c r="A75" s="161" t="s">
        <v>197</v>
      </c>
      <c r="B75" s="162"/>
      <c r="C75" s="163">
        <f>SUM(C44:C74)</f>
        <v>87999.999999999971</v>
      </c>
      <c r="D75" s="163">
        <f t="shared" ref="D75:E75" si="3">SUM(D44:D74)</f>
        <v>95932</v>
      </c>
      <c r="E75" s="163">
        <f t="shared" si="3"/>
        <v>183932.00000000003</v>
      </c>
    </row>
    <row r="76" spans="1:5" x14ac:dyDescent="0.75">
      <c r="A76" s="161" t="s">
        <v>54</v>
      </c>
      <c r="B76" s="162"/>
      <c r="C76" s="163">
        <f>C43+C75</f>
        <v>605142.99999997509</v>
      </c>
      <c r="D76" s="163">
        <f t="shared" ref="D76:E76" si="4">D43+D75</f>
        <v>317857</v>
      </c>
      <c r="E76" s="163">
        <f t="shared" si="4"/>
        <v>922999.99999997509</v>
      </c>
    </row>
  </sheetData>
  <mergeCells count="3">
    <mergeCell ref="A1:A2"/>
    <mergeCell ref="B1:B2"/>
    <mergeCell ref="C1:E1"/>
  </mergeCells>
  <printOptions horizontalCentered="1"/>
  <pageMargins left="0.27559055118110237" right="0.31496062992125984" top="0.74803149606299213" bottom="0.74803149606299213" header="0.31496062992125984" footer="0.31496062992125984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Abstract of ADPs KP 2020</vt:lpstr>
      <vt:lpstr>Abstract of ADPs KP 2021</vt:lpstr>
      <vt:lpstr>Sector Wise Dev. Exp 2020</vt:lpstr>
      <vt:lpstr>Sector Wise Dev Exp 2021</vt:lpstr>
      <vt:lpstr>Current Revenue Exp 2020</vt:lpstr>
      <vt:lpstr>Current Revenue Exp 2021</vt:lpstr>
      <vt:lpstr>Estimated Exp Summary 2020</vt:lpstr>
      <vt:lpstr>Estimated Exp Summary 2021</vt:lpstr>
      <vt:lpstr>Expenditure by Department 2020</vt:lpstr>
      <vt:lpstr>Expenditure by Department 2021</vt:lpstr>
      <vt:lpstr>Receipts by Department 2020</vt:lpstr>
      <vt:lpstr>Receipts by Department 2021</vt:lpstr>
      <vt:lpstr>General Revenue Receipts 2020</vt:lpstr>
      <vt:lpstr>General Revenue Receipts 2021</vt:lpstr>
      <vt:lpstr>No. of Bank Branches 2021</vt:lpstr>
      <vt:lpstr>Revenue by OSR &amp; Fed. 2020</vt:lpstr>
      <vt:lpstr>Revenue by OSR &amp; Fed. 2021</vt:lpstr>
      <vt:lpstr>'Receipts by Department 2020'!Print_Area</vt:lpstr>
      <vt:lpstr>'Receipts by Department 2021'!Print_Area</vt:lpstr>
      <vt:lpstr>'Expenditure by Department 2020'!Print_Titles</vt:lpstr>
      <vt:lpstr>'Receipts by Department 2020'!Print_Titles</vt:lpstr>
      <vt:lpstr>'Receipts by Department 2021'!Print_Titles</vt:lpstr>
      <vt:lpstr>'Revenue by OSR &amp; Fed. 2020'!Print_Titles</vt:lpstr>
      <vt:lpstr>'Revenue by OSR &amp; Fed. 2021'!Print_Titles</vt:lpstr>
      <vt:lpstr>'Sector Wise Dev. Exp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DD-II  FMIU</dc:creator>
  <cp:lastModifiedBy>PMRU</cp:lastModifiedBy>
  <cp:lastPrinted>2022-01-26T10:53:08Z</cp:lastPrinted>
  <dcterms:created xsi:type="dcterms:W3CDTF">2022-01-19T05:39:13Z</dcterms:created>
  <dcterms:modified xsi:type="dcterms:W3CDTF">2022-06-23T11:08:06Z</dcterms:modified>
</cp:coreProperties>
</file>