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ATA\Publication\Indicator Khyber Pakhtunkhwa\Indicator 2021\Agriculture\"/>
    </mc:Choice>
  </mc:AlternateContent>
  <bookViews>
    <workbookView xWindow="0" yWindow="0" windowWidth="28800" windowHeight="12300" activeTab="4"/>
  </bookViews>
  <sheets>
    <sheet name="Table4" sheetId="2" r:id="rId1"/>
    <sheet name="Table5" sheetId="7" r:id="rId2"/>
    <sheet name="Table6" sheetId="6" r:id="rId3"/>
    <sheet name="Table7" sheetId="5" r:id="rId4"/>
    <sheet name="Table8" sheetId="4" r:id="rId5"/>
    <sheet name="Table9" sheetId="9" r:id="rId6"/>
    <sheet name="Table10" sheetId="16" r:id="rId7"/>
    <sheet name="Table11" sheetId="10" r:id="rId8"/>
    <sheet name="Table12" sheetId="15" r:id="rId9"/>
    <sheet name="Table13" sheetId="13" r:id="rId10"/>
    <sheet name="Table14" sheetId="12" r:id="rId11"/>
    <sheet name="Table15" sheetId="14" r:id="rId12"/>
  </sheets>
  <definedNames>
    <definedName name="_xlnm.Print_Area" localSheetId="6">Table10!$A$1:$I$39</definedName>
    <definedName name="_xlnm.Print_Area" localSheetId="7">Table11!$A$1:$I$39</definedName>
    <definedName name="_xlnm.Print_Area" localSheetId="8">Table12!$A$1:$I$39</definedName>
    <definedName name="_xlnm.Print_Area" localSheetId="9">Table13!$A$1:$I$39</definedName>
    <definedName name="_xlnm.Print_Area" localSheetId="10">Table14!$A$1:$H$39</definedName>
    <definedName name="_xlnm.Print_Area" localSheetId="11">Table15!$A$1:$I$39</definedName>
    <definedName name="_xlnm.Print_Area" localSheetId="0">Table4!$A$1:$U$38</definedName>
    <definedName name="_xlnm.Print_Area" localSheetId="1">Table5!$A$1:$H$38</definedName>
    <definedName name="_xlnm.Print_Area" localSheetId="2">Table6!$A$1:$H$39</definedName>
    <definedName name="_xlnm.Print_Area" localSheetId="3">Table7!$A$1:$G$39</definedName>
    <definedName name="_xlnm.Print_Area" localSheetId="4">Table8!$A$1:$G$39</definedName>
    <definedName name="_xlnm.Print_Area" localSheetId="5">Table9!$A$1:$I$39</definedName>
  </definedNames>
  <calcPr calcId="162913"/>
</workbook>
</file>

<file path=xl/calcChain.xml><?xml version="1.0" encoding="utf-8"?>
<calcChain xmlns="http://schemas.openxmlformats.org/spreadsheetml/2006/main">
  <c r="H5" i="12" l="1"/>
  <c r="G5" i="12"/>
  <c r="H5" i="13"/>
  <c r="H5" i="15"/>
  <c r="G5" i="15"/>
  <c r="D5" i="10"/>
  <c r="C5" i="10"/>
  <c r="D5" i="16"/>
  <c r="C5" i="16"/>
  <c r="H5" i="9"/>
  <c r="G5" i="9"/>
  <c r="D5" i="9"/>
  <c r="C5" i="9"/>
  <c r="F5" i="4"/>
  <c r="E5" i="4"/>
  <c r="C5" i="4"/>
  <c r="B5" i="4"/>
  <c r="B5" i="5"/>
  <c r="C5" i="5"/>
  <c r="H5" i="6"/>
  <c r="G5" i="6"/>
  <c r="H5" i="2"/>
  <c r="L5" i="13" l="1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J6" i="2"/>
  <c r="F6" i="7" l="1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D5" i="14" l="1"/>
  <c r="C5" i="14"/>
  <c r="D5" i="12"/>
  <c r="C5" i="12"/>
  <c r="D5" i="15"/>
  <c r="C5" i="15"/>
  <c r="P33" i="6"/>
  <c r="O33" i="6"/>
  <c r="P29" i="6"/>
  <c r="O29" i="6"/>
  <c r="N37" i="6"/>
  <c r="P37" i="6" s="1"/>
  <c r="M37" i="6"/>
  <c r="O37" i="6" s="1"/>
  <c r="N36" i="6"/>
  <c r="P36" i="6" s="1"/>
  <c r="M36" i="6"/>
  <c r="O36" i="6" s="1"/>
  <c r="N35" i="6"/>
  <c r="P35" i="6" s="1"/>
  <c r="M35" i="6"/>
  <c r="O35" i="6" s="1"/>
  <c r="N34" i="6"/>
  <c r="P34" i="6" s="1"/>
  <c r="M34" i="6"/>
  <c r="O34" i="6" s="1"/>
  <c r="N33" i="6"/>
  <c r="M33" i="6"/>
  <c r="N32" i="6"/>
  <c r="P32" i="6" s="1"/>
  <c r="M32" i="6"/>
  <c r="O32" i="6" s="1"/>
  <c r="N31" i="6"/>
  <c r="P31" i="6" s="1"/>
  <c r="M31" i="6"/>
  <c r="O31" i="6" s="1"/>
  <c r="N30" i="6"/>
  <c r="P30" i="6" s="1"/>
  <c r="M30" i="6"/>
  <c r="O30" i="6" s="1"/>
  <c r="N29" i="6"/>
  <c r="M29" i="6"/>
  <c r="N28" i="6"/>
  <c r="P28" i="6" s="1"/>
  <c r="M28" i="6"/>
  <c r="O28" i="6" s="1"/>
  <c r="N27" i="6"/>
  <c r="P27" i="6" s="1"/>
  <c r="M27" i="6"/>
  <c r="O27" i="6" s="1"/>
  <c r="N26" i="6"/>
  <c r="P26" i="6" s="1"/>
  <c r="M26" i="6"/>
  <c r="O26" i="6" s="1"/>
  <c r="N25" i="6"/>
  <c r="P25" i="6" s="1"/>
  <c r="M25" i="6"/>
  <c r="O25" i="6" s="1"/>
  <c r="N24" i="6"/>
  <c r="P24" i="6" s="1"/>
  <c r="M24" i="6"/>
  <c r="O24" i="6" s="1"/>
  <c r="N23" i="6"/>
  <c r="P23" i="6" s="1"/>
  <c r="M23" i="6"/>
  <c r="O23" i="6" s="1"/>
  <c r="N22" i="6"/>
  <c r="P22" i="6" s="1"/>
  <c r="M22" i="6"/>
  <c r="O22" i="6" s="1"/>
  <c r="N21" i="6"/>
  <c r="P21" i="6" s="1"/>
  <c r="M21" i="6"/>
  <c r="O21" i="6" s="1"/>
  <c r="N20" i="6"/>
  <c r="P20" i="6" s="1"/>
  <c r="M20" i="6"/>
  <c r="O20" i="6" s="1"/>
  <c r="N19" i="6"/>
  <c r="P19" i="6" s="1"/>
  <c r="M19" i="6"/>
  <c r="O19" i="6" s="1"/>
  <c r="N18" i="6"/>
  <c r="P18" i="6" s="1"/>
  <c r="M18" i="6"/>
  <c r="O18" i="6" s="1"/>
  <c r="N17" i="6"/>
  <c r="P17" i="6" s="1"/>
  <c r="M17" i="6"/>
  <c r="O17" i="6" s="1"/>
  <c r="N16" i="6"/>
  <c r="P16" i="6" s="1"/>
  <c r="M16" i="6"/>
  <c r="O16" i="6" s="1"/>
  <c r="N15" i="6"/>
  <c r="P15" i="6" s="1"/>
  <c r="M15" i="6"/>
  <c r="O15" i="6" s="1"/>
  <c r="N14" i="6"/>
  <c r="P14" i="6" s="1"/>
  <c r="M14" i="6"/>
  <c r="O14" i="6" s="1"/>
  <c r="N13" i="6"/>
  <c r="P13" i="6" s="1"/>
  <c r="M13" i="6"/>
  <c r="O13" i="6" s="1"/>
  <c r="N12" i="6"/>
  <c r="P12" i="6" s="1"/>
  <c r="M12" i="6"/>
  <c r="O12" i="6" s="1"/>
  <c r="N11" i="6"/>
  <c r="P11" i="6" s="1"/>
  <c r="M11" i="6"/>
  <c r="O11" i="6" s="1"/>
  <c r="N10" i="6"/>
  <c r="P10" i="6" s="1"/>
  <c r="M10" i="6"/>
  <c r="O10" i="6" s="1"/>
  <c r="N9" i="6"/>
  <c r="P9" i="6" s="1"/>
  <c r="M9" i="6"/>
  <c r="O9" i="6" s="1"/>
  <c r="N8" i="6"/>
  <c r="P8" i="6" s="1"/>
  <c r="M8" i="6"/>
  <c r="O8" i="6" s="1"/>
  <c r="N7" i="6"/>
  <c r="P7" i="6" s="1"/>
  <c r="M7" i="6"/>
  <c r="O7" i="6" s="1"/>
  <c r="N6" i="6"/>
  <c r="P6" i="6" s="1"/>
  <c r="M6" i="6"/>
  <c r="O6" i="6" s="1"/>
  <c r="D5" i="6"/>
  <c r="C5" i="6"/>
  <c r="D5" i="7"/>
  <c r="F5" i="7" s="1"/>
  <c r="C5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K36" i="2" l="1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T5" i="2"/>
  <c r="S5" i="2"/>
  <c r="N5" i="2" l="1"/>
  <c r="M5" i="2"/>
  <c r="F5" i="2" l="1"/>
  <c r="K5" i="2" s="1"/>
  <c r="D5" i="2"/>
  <c r="C5" i="2"/>
  <c r="Q5" i="2" l="1"/>
  <c r="J5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21" i="2"/>
  <c r="R5" i="2" l="1"/>
  <c r="D5" i="13"/>
  <c r="F5" i="13" s="1"/>
  <c r="C5" i="13"/>
  <c r="F6" i="14"/>
  <c r="F5" i="14"/>
  <c r="E34" i="10"/>
  <c r="E26" i="10"/>
  <c r="E20" i="10"/>
  <c r="E17" i="10"/>
  <c r="E5" i="10"/>
  <c r="E8" i="16"/>
  <c r="E9" i="16"/>
  <c r="E10" i="16"/>
  <c r="E11" i="16"/>
  <c r="E12" i="16"/>
  <c r="E13" i="16"/>
  <c r="E14" i="16"/>
  <c r="E15" i="16"/>
  <c r="E16" i="16"/>
  <c r="E17" i="16"/>
  <c r="E20" i="16"/>
  <c r="E23" i="16"/>
  <c r="E24" i="16"/>
  <c r="E25" i="16"/>
  <c r="E26" i="16"/>
  <c r="E29" i="16"/>
  <c r="E31" i="16"/>
  <c r="E33" i="16"/>
  <c r="E34" i="16"/>
  <c r="E35" i="16"/>
  <c r="E36" i="16"/>
  <c r="E7" i="16"/>
  <c r="E19" i="16"/>
  <c r="E22" i="16"/>
  <c r="E27" i="16"/>
  <c r="E30" i="16"/>
  <c r="E28" i="16"/>
  <c r="E32" i="16"/>
  <c r="D8" i="5"/>
  <c r="D9" i="5"/>
  <c r="D10" i="5"/>
  <c r="D11" i="5"/>
  <c r="D12" i="5"/>
  <c r="D13" i="5"/>
  <c r="D14" i="5"/>
  <c r="D15" i="5"/>
  <c r="D16" i="5"/>
  <c r="D17" i="5"/>
  <c r="D18" i="5"/>
  <c r="D20" i="5"/>
  <c r="D23" i="5"/>
  <c r="D24" i="5"/>
  <c r="D25" i="5"/>
  <c r="D26" i="5"/>
  <c r="D29" i="5"/>
  <c r="D31" i="5"/>
  <c r="D33" i="5"/>
  <c r="D34" i="5"/>
  <c r="D35" i="5"/>
  <c r="D36" i="5"/>
  <c r="D7" i="5"/>
  <c r="D19" i="5"/>
  <c r="D22" i="5"/>
  <c r="D27" i="5"/>
  <c r="D30" i="5"/>
  <c r="D28" i="5"/>
  <c r="D32" i="5"/>
  <c r="D6" i="5"/>
  <c r="J8" i="5"/>
  <c r="D5" i="5"/>
  <c r="H22" i="14" l="1"/>
  <c r="G22" i="14"/>
  <c r="F22" i="14"/>
  <c r="E22" i="14"/>
  <c r="H19" i="14"/>
  <c r="G19" i="14"/>
  <c r="F19" i="14"/>
  <c r="E19" i="14"/>
  <c r="H7" i="14"/>
  <c r="G7" i="14"/>
  <c r="F7" i="14"/>
  <c r="E7" i="14"/>
  <c r="H35" i="14"/>
  <c r="G35" i="14"/>
  <c r="F35" i="14"/>
  <c r="E35" i="14"/>
  <c r="H34" i="14"/>
  <c r="G34" i="14"/>
  <c r="F34" i="14"/>
  <c r="E34" i="14"/>
  <c r="H33" i="14"/>
  <c r="G33" i="14"/>
  <c r="F33" i="14"/>
  <c r="E33" i="14"/>
  <c r="H31" i="14"/>
  <c r="G31" i="14"/>
  <c r="F31" i="14"/>
  <c r="E31" i="14"/>
  <c r="H26" i="14"/>
  <c r="G26" i="14"/>
  <c r="F26" i="14"/>
  <c r="E26" i="14"/>
  <c r="H24" i="14"/>
  <c r="G24" i="14"/>
  <c r="F24" i="14"/>
  <c r="E24" i="14"/>
  <c r="H23" i="14"/>
  <c r="G23" i="14"/>
  <c r="F23" i="14"/>
  <c r="E23" i="14"/>
  <c r="H20" i="14"/>
  <c r="G20" i="14"/>
  <c r="F20" i="14"/>
  <c r="E20" i="14"/>
  <c r="H15" i="14"/>
  <c r="G15" i="14"/>
  <c r="F15" i="14"/>
  <c r="E15" i="14"/>
  <c r="H14" i="14"/>
  <c r="G14" i="14"/>
  <c r="F14" i="14"/>
  <c r="E14" i="14"/>
  <c r="H13" i="14"/>
  <c r="G13" i="14"/>
  <c r="F13" i="14"/>
  <c r="E13" i="14"/>
  <c r="H12" i="14"/>
  <c r="G12" i="14"/>
  <c r="F12" i="14"/>
  <c r="E12" i="14"/>
  <c r="H11" i="14"/>
  <c r="G11" i="14"/>
  <c r="F11" i="14"/>
  <c r="E11" i="14"/>
  <c r="H10" i="14"/>
  <c r="G10" i="14"/>
  <c r="F10" i="14"/>
  <c r="E10" i="14"/>
  <c r="H8" i="14"/>
  <c r="G8" i="14"/>
  <c r="F8" i="14"/>
  <c r="E8" i="14"/>
  <c r="H6" i="14"/>
  <c r="G6" i="14"/>
  <c r="E6" i="14"/>
  <c r="E5" i="14"/>
  <c r="H32" i="12"/>
  <c r="G32" i="12"/>
  <c r="F32" i="12"/>
  <c r="E32" i="12"/>
  <c r="H30" i="12"/>
  <c r="G30" i="12"/>
  <c r="F30" i="12"/>
  <c r="E30" i="12"/>
  <c r="H27" i="12"/>
  <c r="G27" i="12"/>
  <c r="F27" i="12"/>
  <c r="E27" i="12"/>
  <c r="H22" i="12"/>
  <c r="G22" i="12"/>
  <c r="F22" i="12"/>
  <c r="E22" i="12"/>
  <c r="H35" i="12"/>
  <c r="G35" i="12"/>
  <c r="F35" i="12"/>
  <c r="E35" i="12"/>
  <c r="H34" i="12"/>
  <c r="G34" i="12"/>
  <c r="F34" i="12"/>
  <c r="E34" i="12"/>
  <c r="H33" i="12"/>
  <c r="G33" i="12"/>
  <c r="F33" i="12"/>
  <c r="E33" i="12"/>
  <c r="H31" i="12"/>
  <c r="G31" i="12"/>
  <c r="F31" i="12"/>
  <c r="E31" i="12"/>
  <c r="H29" i="12"/>
  <c r="G29" i="12"/>
  <c r="F29" i="12"/>
  <c r="E29" i="12"/>
  <c r="H26" i="12"/>
  <c r="G26" i="12"/>
  <c r="F26" i="12"/>
  <c r="E26" i="12"/>
  <c r="H25" i="12"/>
  <c r="G25" i="12"/>
  <c r="F25" i="12"/>
  <c r="E25" i="12"/>
  <c r="H24" i="12"/>
  <c r="G24" i="12"/>
  <c r="F24" i="12"/>
  <c r="E24" i="12"/>
  <c r="H20" i="12"/>
  <c r="G20" i="12"/>
  <c r="F20" i="12"/>
  <c r="E20" i="12"/>
  <c r="H17" i="12"/>
  <c r="G17" i="12"/>
  <c r="F17" i="12"/>
  <c r="E17" i="12"/>
  <c r="H16" i="12"/>
  <c r="G16" i="12"/>
  <c r="F16" i="12"/>
  <c r="E16" i="12"/>
  <c r="H15" i="12"/>
  <c r="G15" i="12"/>
  <c r="F15" i="12"/>
  <c r="E15" i="12"/>
  <c r="H14" i="12"/>
  <c r="G14" i="12"/>
  <c r="F14" i="12"/>
  <c r="E14" i="12"/>
  <c r="H12" i="12"/>
  <c r="G12" i="12"/>
  <c r="F12" i="12"/>
  <c r="E12" i="12"/>
  <c r="H11" i="12"/>
  <c r="G11" i="12"/>
  <c r="F11" i="12"/>
  <c r="E11" i="12"/>
  <c r="H10" i="12"/>
  <c r="G10" i="12"/>
  <c r="F10" i="12"/>
  <c r="E10" i="12"/>
  <c r="H9" i="12"/>
  <c r="G9" i="12"/>
  <c r="F9" i="12"/>
  <c r="E9" i="12"/>
  <c r="H8" i="12"/>
  <c r="G8" i="12"/>
  <c r="F8" i="12"/>
  <c r="E8" i="12"/>
  <c r="F5" i="12"/>
  <c r="E5" i="12"/>
  <c r="H7" i="13"/>
  <c r="G7" i="13"/>
  <c r="E7" i="13"/>
  <c r="H36" i="13"/>
  <c r="G36" i="13"/>
  <c r="E36" i="13"/>
  <c r="H35" i="13"/>
  <c r="G35" i="13"/>
  <c r="E35" i="13"/>
  <c r="H23" i="13"/>
  <c r="G23" i="13"/>
  <c r="E23" i="13"/>
  <c r="H17" i="13"/>
  <c r="G17" i="13"/>
  <c r="E17" i="13"/>
  <c r="H15" i="13"/>
  <c r="G15" i="13"/>
  <c r="E15" i="13"/>
  <c r="H12" i="13"/>
  <c r="G12" i="13"/>
  <c r="E12" i="13"/>
  <c r="E5" i="13"/>
  <c r="H32" i="15"/>
  <c r="G32" i="15"/>
  <c r="F32" i="15"/>
  <c r="E32" i="15"/>
  <c r="H28" i="15"/>
  <c r="G28" i="15"/>
  <c r="F28" i="15"/>
  <c r="E28" i="15"/>
  <c r="H30" i="15"/>
  <c r="G30" i="15"/>
  <c r="F30" i="15"/>
  <c r="E30" i="15"/>
  <c r="H27" i="15"/>
  <c r="G27" i="15"/>
  <c r="F27" i="15"/>
  <c r="E27" i="15"/>
  <c r="H22" i="15"/>
  <c r="G22" i="15"/>
  <c r="F22" i="15"/>
  <c r="E22" i="15"/>
  <c r="H19" i="15"/>
  <c r="G19" i="15"/>
  <c r="F19" i="15"/>
  <c r="E19" i="15"/>
  <c r="H7" i="15"/>
  <c r="G7" i="15"/>
  <c r="F7" i="15"/>
  <c r="E7" i="15"/>
  <c r="H35" i="15"/>
  <c r="G35" i="15"/>
  <c r="F35" i="15"/>
  <c r="E35" i="15"/>
  <c r="H34" i="15"/>
  <c r="G34" i="15"/>
  <c r="F34" i="15"/>
  <c r="E34" i="15"/>
  <c r="H31" i="15"/>
  <c r="G31" i="15"/>
  <c r="F31" i="15"/>
  <c r="E31" i="15"/>
  <c r="H29" i="15"/>
  <c r="G29" i="15"/>
  <c r="F29" i="15"/>
  <c r="E29" i="15"/>
  <c r="H26" i="15"/>
  <c r="G26" i="15"/>
  <c r="F26" i="15"/>
  <c r="E26" i="15"/>
  <c r="H25" i="15"/>
  <c r="G25" i="15"/>
  <c r="F25" i="15"/>
  <c r="E25" i="15"/>
  <c r="H24" i="15"/>
  <c r="G24" i="15"/>
  <c r="F24" i="15"/>
  <c r="E24" i="15"/>
  <c r="H20" i="15"/>
  <c r="G20" i="15"/>
  <c r="F20" i="15"/>
  <c r="E20" i="15"/>
  <c r="H17" i="15"/>
  <c r="G17" i="15"/>
  <c r="F17" i="15"/>
  <c r="E17" i="15"/>
  <c r="H16" i="15"/>
  <c r="G16" i="15"/>
  <c r="F16" i="15"/>
  <c r="E16" i="15"/>
  <c r="H15" i="15"/>
  <c r="G15" i="15"/>
  <c r="F15" i="15"/>
  <c r="E15" i="15"/>
  <c r="H14" i="15"/>
  <c r="G14" i="15"/>
  <c r="F14" i="15"/>
  <c r="E14" i="15"/>
  <c r="H13" i="15"/>
  <c r="G13" i="15"/>
  <c r="F13" i="15"/>
  <c r="E13" i="15"/>
  <c r="H12" i="15"/>
  <c r="G12" i="15"/>
  <c r="F12" i="15"/>
  <c r="E12" i="15"/>
  <c r="H11" i="15"/>
  <c r="G11" i="15"/>
  <c r="F11" i="15"/>
  <c r="E11" i="15"/>
  <c r="H10" i="15"/>
  <c r="G10" i="15"/>
  <c r="F10" i="15"/>
  <c r="E10" i="15"/>
  <c r="H9" i="15"/>
  <c r="G9" i="15"/>
  <c r="F9" i="15"/>
  <c r="E9" i="15"/>
  <c r="H8" i="15"/>
  <c r="G8" i="15"/>
  <c r="F8" i="15"/>
  <c r="E8" i="15"/>
  <c r="F5" i="15"/>
  <c r="E5" i="15"/>
  <c r="H34" i="10"/>
  <c r="G34" i="10"/>
  <c r="F34" i="10"/>
  <c r="H26" i="10"/>
  <c r="G26" i="10"/>
  <c r="F26" i="10"/>
  <c r="H20" i="10"/>
  <c r="G20" i="10"/>
  <c r="F20" i="10"/>
  <c r="H17" i="10"/>
  <c r="G17" i="10"/>
  <c r="F17" i="10"/>
  <c r="F5" i="10"/>
  <c r="H32" i="16"/>
  <c r="G32" i="16"/>
  <c r="F32" i="16"/>
  <c r="H28" i="16"/>
  <c r="G28" i="16"/>
  <c r="F28" i="16"/>
  <c r="H30" i="16"/>
  <c r="G30" i="16"/>
  <c r="F30" i="16"/>
  <c r="H27" i="16"/>
  <c r="G27" i="16"/>
  <c r="F27" i="16"/>
  <c r="H22" i="16"/>
  <c r="G22" i="16"/>
  <c r="F22" i="16"/>
  <c r="H19" i="16"/>
  <c r="G19" i="16"/>
  <c r="F19" i="16"/>
  <c r="H7" i="16"/>
  <c r="G7" i="16"/>
  <c r="F7" i="16"/>
  <c r="H36" i="16"/>
  <c r="G36" i="16"/>
  <c r="F36" i="16"/>
  <c r="H35" i="16"/>
  <c r="G35" i="16"/>
  <c r="F35" i="16"/>
  <c r="H34" i="16"/>
  <c r="G34" i="16"/>
  <c r="F34" i="16"/>
  <c r="H33" i="16"/>
  <c r="G33" i="16"/>
  <c r="F33" i="16"/>
  <c r="H31" i="16"/>
  <c r="G31" i="16"/>
  <c r="F31" i="16"/>
  <c r="H29" i="16"/>
  <c r="G29" i="16"/>
  <c r="F29" i="16"/>
  <c r="H26" i="16"/>
  <c r="G26" i="16"/>
  <c r="F26" i="16"/>
  <c r="H25" i="16"/>
  <c r="G25" i="16"/>
  <c r="F25" i="16"/>
  <c r="H24" i="16"/>
  <c r="G24" i="16"/>
  <c r="F24" i="16"/>
  <c r="H23" i="16"/>
  <c r="G23" i="16"/>
  <c r="F23" i="16"/>
  <c r="H20" i="16"/>
  <c r="G20" i="16"/>
  <c r="F20" i="16"/>
  <c r="H17" i="16"/>
  <c r="G17" i="16"/>
  <c r="F17" i="16"/>
  <c r="H16" i="16"/>
  <c r="G16" i="16"/>
  <c r="F16" i="16"/>
  <c r="H15" i="16"/>
  <c r="G15" i="16"/>
  <c r="F15" i="16"/>
  <c r="H14" i="16"/>
  <c r="G14" i="16"/>
  <c r="F14" i="16"/>
  <c r="H13" i="16"/>
  <c r="G13" i="16"/>
  <c r="F13" i="16"/>
  <c r="H12" i="16"/>
  <c r="G12" i="16"/>
  <c r="F12" i="16"/>
  <c r="H11" i="16"/>
  <c r="G11" i="16"/>
  <c r="F11" i="16"/>
  <c r="H10" i="16"/>
  <c r="G10" i="16"/>
  <c r="F10" i="16"/>
  <c r="H9" i="16"/>
  <c r="G9" i="16"/>
  <c r="F9" i="16"/>
  <c r="H8" i="16"/>
  <c r="G8" i="16"/>
  <c r="F8" i="16"/>
  <c r="H6" i="16"/>
  <c r="G6" i="16"/>
  <c r="F6" i="16"/>
  <c r="E6" i="16"/>
  <c r="F5" i="16"/>
  <c r="E5" i="16"/>
  <c r="H27" i="9"/>
  <c r="G27" i="9"/>
  <c r="F27" i="9"/>
  <c r="E27" i="9"/>
  <c r="H19" i="9"/>
  <c r="G19" i="9"/>
  <c r="F19" i="9"/>
  <c r="E19" i="9"/>
  <c r="H36" i="9"/>
  <c r="G36" i="9"/>
  <c r="F36" i="9"/>
  <c r="E36" i="9"/>
  <c r="H34" i="9"/>
  <c r="G34" i="9"/>
  <c r="F34" i="9"/>
  <c r="E34" i="9"/>
  <c r="H31" i="9"/>
  <c r="G31" i="9"/>
  <c r="F31" i="9"/>
  <c r="E31" i="9"/>
  <c r="H29" i="9"/>
  <c r="G29" i="9"/>
  <c r="F29" i="9"/>
  <c r="E29" i="9"/>
  <c r="H26" i="9"/>
  <c r="G26" i="9"/>
  <c r="F26" i="9"/>
  <c r="E26" i="9"/>
  <c r="H24" i="9"/>
  <c r="G24" i="9"/>
  <c r="F24" i="9"/>
  <c r="E24" i="9"/>
  <c r="H23" i="9"/>
  <c r="G23" i="9"/>
  <c r="F23" i="9"/>
  <c r="E23" i="9"/>
  <c r="H20" i="9"/>
  <c r="G20" i="9"/>
  <c r="F20" i="9"/>
  <c r="E20" i="9"/>
  <c r="H17" i="9"/>
  <c r="G17" i="9"/>
  <c r="F17" i="9"/>
  <c r="E17" i="9"/>
  <c r="H16" i="9"/>
  <c r="G16" i="9"/>
  <c r="F16" i="9"/>
  <c r="E16" i="9"/>
  <c r="H13" i="9"/>
  <c r="G13" i="9"/>
  <c r="F13" i="9"/>
  <c r="E13" i="9"/>
  <c r="H11" i="9"/>
  <c r="G11" i="9"/>
  <c r="F11" i="9"/>
  <c r="E11" i="9"/>
  <c r="H10" i="9"/>
  <c r="G10" i="9"/>
  <c r="F10" i="9"/>
  <c r="E10" i="9"/>
  <c r="H8" i="9"/>
  <c r="G8" i="9"/>
  <c r="F8" i="9"/>
  <c r="E8" i="9"/>
  <c r="F5" i="9"/>
  <c r="E5" i="9"/>
  <c r="G32" i="4"/>
  <c r="G28" i="4"/>
  <c r="G30" i="4"/>
  <c r="G27" i="4"/>
  <c r="G22" i="4"/>
  <c r="G19" i="4"/>
  <c r="G7" i="4"/>
  <c r="F35" i="4"/>
  <c r="E35" i="4"/>
  <c r="D35" i="4"/>
  <c r="F34" i="4"/>
  <c r="E34" i="4"/>
  <c r="D34" i="4"/>
  <c r="F29" i="4"/>
  <c r="E29" i="4"/>
  <c r="D29" i="4"/>
  <c r="F26" i="4"/>
  <c r="E26" i="4"/>
  <c r="D26" i="4"/>
  <c r="F25" i="4"/>
  <c r="E25" i="4"/>
  <c r="D25" i="4"/>
  <c r="F24" i="4"/>
  <c r="E24" i="4"/>
  <c r="D24" i="4"/>
  <c r="F14" i="4"/>
  <c r="E14" i="4"/>
  <c r="F11" i="4"/>
  <c r="E11" i="4"/>
  <c r="D11" i="4"/>
  <c r="F10" i="4"/>
  <c r="E10" i="4"/>
  <c r="D10" i="4"/>
  <c r="D5" i="4"/>
  <c r="E7" i="6"/>
  <c r="E19" i="6"/>
  <c r="E22" i="6"/>
  <c r="E27" i="6"/>
  <c r="E30" i="6"/>
  <c r="E28" i="6"/>
  <c r="E32" i="6"/>
  <c r="U32" i="2"/>
  <c r="Q32" i="2"/>
  <c r="O32" i="2"/>
  <c r="I32" i="2"/>
  <c r="G32" i="2"/>
  <c r="E32" i="2"/>
  <c r="U28" i="2"/>
  <c r="Q28" i="2"/>
  <c r="O28" i="2"/>
  <c r="I28" i="2"/>
  <c r="G28" i="2"/>
  <c r="E28" i="2"/>
  <c r="U30" i="2"/>
  <c r="Q30" i="2"/>
  <c r="O30" i="2"/>
  <c r="I30" i="2"/>
  <c r="G30" i="2"/>
  <c r="E30" i="2"/>
  <c r="U27" i="2"/>
  <c r="Q27" i="2"/>
  <c r="O27" i="2"/>
  <c r="I27" i="2"/>
  <c r="G27" i="2"/>
  <c r="E27" i="2"/>
  <c r="U22" i="2"/>
  <c r="Q22" i="2"/>
  <c r="O22" i="2"/>
  <c r="I22" i="2"/>
  <c r="G22" i="2"/>
  <c r="E22" i="2"/>
  <c r="U19" i="2"/>
  <c r="Q19" i="2"/>
  <c r="O19" i="2"/>
  <c r="I19" i="2"/>
  <c r="G19" i="2"/>
  <c r="E19" i="2"/>
  <c r="U7" i="2"/>
  <c r="Q7" i="2"/>
  <c r="O7" i="2"/>
  <c r="I7" i="2"/>
  <c r="G7" i="2"/>
  <c r="E7" i="2"/>
  <c r="U36" i="2"/>
  <c r="Q36" i="2"/>
  <c r="O36" i="2"/>
  <c r="I36" i="2"/>
  <c r="G36" i="2"/>
  <c r="E36" i="2"/>
  <c r="U35" i="2"/>
  <c r="Q35" i="2"/>
  <c r="O35" i="2"/>
  <c r="I35" i="2"/>
  <c r="G35" i="2"/>
  <c r="E35" i="2"/>
  <c r="U34" i="2"/>
  <c r="Q34" i="2"/>
  <c r="O34" i="2"/>
  <c r="I34" i="2"/>
  <c r="G34" i="2"/>
  <c r="E34" i="2"/>
  <c r="U33" i="2"/>
  <c r="Q33" i="2"/>
  <c r="O33" i="2"/>
  <c r="I33" i="2"/>
  <c r="G33" i="2"/>
  <c r="E33" i="2"/>
  <c r="U31" i="2"/>
  <c r="Q31" i="2"/>
  <c r="O31" i="2"/>
  <c r="I31" i="2"/>
  <c r="G31" i="2"/>
  <c r="E31" i="2"/>
  <c r="U29" i="2"/>
  <c r="Q29" i="2"/>
  <c r="O29" i="2"/>
  <c r="I29" i="2"/>
  <c r="G29" i="2"/>
  <c r="E29" i="2"/>
  <c r="U26" i="2"/>
  <c r="Q26" i="2"/>
  <c r="O26" i="2"/>
  <c r="I26" i="2"/>
  <c r="G26" i="2"/>
  <c r="E26" i="2"/>
  <c r="U25" i="2"/>
  <c r="Q25" i="2"/>
  <c r="O25" i="2"/>
  <c r="I25" i="2"/>
  <c r="G25" i="2"/>
  <c r="E25" i="2"/>
  <c r="U24" i="2"/>
  <c r="Q24" i="2"/>
  <c r="O24" i="2"/>
  <c r="I24" i="2"/>
  <c r="G24" i="2"/>
  <c r="E24" i="2"/>
  <c r="U23" i="2"/>
  <c r="Q23" i="2"/>
  <c r="I23" i="2"/>
  <c r="G23" i="2"/>
  <c r="E23" i="2"/>
  <c r="U21" i="2"/>
  <c r="Q21" i="2"/>
  <c r="O21" i="2"/>
  <c r="I21" i="2"/>
  <c r="G21" i="2"/>
  <c r="E21" i="2"/>
  <c r="U20" i="2"/>
  <c r="Q20" i="2"/>
  <c r="O20" i="2"/>
  <c r="I20" i="2"/>
  <c r="G20" i="2"/>
  <c r="E20" i="2"/>
  <c r="U18" i="2"/>
  <c r="Q18" i="2"/>
  <c r="O18" i="2"/>
  <c r="I18" i="2"/>
  <c r="G18" i="2"/>
  <c r="E18" i="2"/>
  <c r="U17" i="2"/>
  <c r="Q17" i="2"/>
  <c r="O17" i="2"/>
  <c r="I17" i="2"/>
  <c r="G17" i="2"/>
  <c r="E17" i="2"/>
  <c r="U16" i="2"/>
  <c r="Q16" i="2"/>
  <c r="O16" i="2"/>
  <c r="I16" i="2"/>
  <c r="G16" i="2"/>
  <c r="E16" i="2"/>
  <c r="U15" i="2"/>
  <c r="Q15" i="2"/>
  <c r="O15" i="2"/>
  <c r="I15" i="2"/>
  <c r="G15" i="2"/>
  <c r="E15" i="2"/>
  <c r="U14" i="2"/>
  <c r="Q14" i="2"/>
  <c r="O14" i="2"/>
  <c r="I14" i="2"/>
  <c r="G14" i="2"/>
  <c r="E14" i="2"/>
  <c r="U13" i="2"/>
  <c r="Q13" i="2"/>
  <c r="O13" i="2"/>
  <c r="I13" i="2"/>
  <c r="G13" i="2"/>
  <c r="E13" i="2"/>
  <c r="U12" i="2"/>
  <c r="Q12" i="2"/>
  <c r="O12" i="2"/>
  <c r="I12" i="2"/>
  <c r="G12" i="2"/>
  <c r="E12" i="2"/>
  <c r="U11" i="2"/>
  <c r="Q11" i="2"/>
  <c r="I11" i="2"/>
  <c r="G11" i="2"/>
  <c r="E11" i="2"/>
  <c r="U10" i="2"/>
  <c r="Q10" i="2"/>
  <c r="O10" i="2"/>
  <c r="I10" i="2"/>
  <c r="G10" i="2"/>
  <c r="E10" i="2"/>
  <c r="U9" i="2"/>
  <c r="Q9" i="2"/>
  <c r="O9" i="2"/>
  <c r="I9" i="2"/>
  <c r="G9" i="2"/>
  <c r="E9" i="2"/>
  <c r="U8" i="2"/>
  <c r="Q8" i="2"/>
  <c r="O8" i="2"/>
  <c r="I8" i="2"/>
  <c r="G8" i="2"/>
  <c r="E8" i="2"/>
  <c r="U6" i="2"/>
  <c r="Q6" i="2"/>
  <c r="O6" i="2"/>
  <c r="I6" i="2"/>
  <c r="G6" i="2"/>
  <c r="E6" i="2"/>
  <c r="U5" i="2"/>
  <c r="O5" i="2"/>
  <c r="I5" i="2"/>
  <c r="G5" i="2"/>
  <c r="E5" i="2"/>
  <c r="H5" i="16" l="1"/>
  <c r="H5" i="14"/>
  <c r="G5" i="10"/>
  <c r="H5" i="10"/>
  <c r="G5" i="16"/>
  <c r="G5" i="13"/>
  <c r="G5" i="14"/>
  <c r="G32" i="5"/>
  <c r="F32" i="5"/>
  <c r="E32" i="5"/>
  <c r="G28" i="5"/>
  <c r="F28" i="5"/>
  <c r="E28" i="5"/>
  <c r="G30" i="5"/>
  <c r="F30" i="5"/>
  <c r="E30" i="5"/>
  <c r="G27" i="5"/>
  <c r="F27" i="5"/>
  <c r="E27" i="5"/>
  <c r="G22" i="5"/>
  <c r="F22" i="5"/>
  <c r="E22" i="5"/>
  <c r="G19" i="5"/>
  <c r="F19" i="5"/>
  <c r="E19" i="5"/>
  <c r="G7" i="5"/>
  <c r="F7" i="5"/>
  <c r="E7" i="5"/>
  <c r="G36" i="5"/>
  <c r="F36" i="5"/>
  <c r="E36" i="5"/>
  <c r="G35" i="5"/>
  <c r="F35" i="5"/>
  <c r="E35" i="5"/>
  <c r="G34" i="5"/>
  <c r="F34" i="5"/>
  <c r="E34" i="5"/>
  <c r="G33" i="5"/>
  <c r="F33" i="5"/>
  <c r="E33" i="5"/>
  <c r="G31" i="5"/>
  <c r="F31" i="5"/>
  <c r="E31" i="5"/>
  <c r="G29" i="5"/>
  <c r="F29" i="5"/>
  <c r="E29" i="5"/>
  <c r="G26" i="5"/>
  <c r="F26" i="5"/>
  <c r="E26" i="5"/>
  <c r="G25" i="5"/>
  <c r="F25" i="5"/>
  <c r="E25" i="5"/>
  <c r="G24" i="5"/>
  <c r="F24" i="5"/>
  <c r="E24" i="5"/>
  <c r="G23" i="5"/>
  <c r="F23" i="5"/>
  <c r="E23" i="5"/>
  <c r="G20" i="5"/>
  <c r="F20" i="5"/>
  <c r="E20" i="5"/>
  <c r="G18" i="5"/>
  <c r="F18" i="5"/>
  <c r="E18" i="5"/>
  <c r="G17" i="5"/>
  <c r="F17" i="5"/>
  <c r="E17" i="5"/>
  <c r="G16" i="5"/>
  <c r="F16" i="5"/>
  <c r="E16" i="5"/>
  <c r="G15" i="5"/>
  <c r="F15" i="5"/>
  <c r="E15" i="5"/>
  <c r="G14" i="5"/>
  <c r="F14" i="5"/>
  <c r="E14" i="5"/>
  <c r="G13" i="5"/>
  <c r="F13" i="5"/>
  <c r="E13" i="5"/>
  <c r="G12" i="5"/>
  <c r="F12" i="5"/>
  <c r="E12" i="5"/>
  <c r="G11" i="5"/>
  <c r="F11" i="5"/>
  <c r="E11" i="5"/>
  <c r="G10" i="5"/>
  <c r="F10" i="5"/>
  <c r="E10" i="5"/>
  <c r="G9" i="5"/>
  <c r="F9" i="5"/>
  <c r="E9" i="5"/>
  <c r="G8" i="5"/>
  <c r="F8" i="5"/>
  <c r="E8" i="5"/>
  <c r="G6" i="5"/>
  <c r="F6" i="5"/>
  <c r="E6" i="5"/>
  <c r="E5" i="5"/>
  <c r="F5" i="5" l="1"/>
  <c r="G5" i="5"/>
  <c r="H32" i="6"/>
  <c r="G32" i="6"/>
  <c r="F32" i="6"/>
  <c r="H28" i="6"/>
  <c r="G28" i="6"/>
  <c r="F28" i="6"/>
  <c r="H30" i="6"/>
  <c r="G30" i="6"/>
  <c r="F30" i="6"/>
  <c r="H27" i="6"/>
  <c r="G27" i="6"/>
  <c r="F27" i="6"/>
  <c r="H22" i="6"/>
  <c r="G22" i="6"/>
  <c r="F22" i="6"/>
  <c r="H19" i="6"/>
  <c r="G19" i="6"/>
  <c r="F19" i="6"/>
  <c r="H7" i="6"/>
  <c r="G7" i="6"/>
  <c r="F7" i="6"/>
  <c r="H35" i="6"/>
  <c r="G35" i="6"/>
  <c r="F35" i="6"/>
  <c r="E35" i="6"/>
  <c r="H34" i="6"/>
  <c r="G34" i="6"/>
  <c r="F34" i="6"/>
  <c r="E34" i="6"/>
  <c r="H33" i="6"/>
  <c r="G33" i="6"/>
  <c r="F33" i="6"/>
  <c r="E33" i="6"/>
  <c r="H31" i="6"/>
  <c r="G31" i="6"/>
  <c r="F31" i="6"/>
  <c r="E31" i="6"/>
  <c r="H29" i="6"/>
  <c r="G29" i="6"/>
  <c r="F29" i="6"/>
  <c r="E29" i="6"/>
  <c r="H26" i="6"/>
  <c r="G26" i="6"/>
  <c r="F26" i="6"/>
  <c r="E26" i="6"/>
  <c r="H25" i="6"/>
  <c r="G25" i="6"/>
  <c r="F25" i="6"/>
  <c r="E25" i="6"/>
  <c r="H24" i="6"/>
  <c r="G24" i="6"/>
  <c r="F24" i="6"/>
  <c r="E24" i="6"/>
  <c r="H23" i="6"/>
  <c r="G23" i="6"/>
  <c r="F23" i="6"/>
  <c r="E23" i="6"/>
  <c r="H21" i="6"/>
  <c r="G21" i="6"/>
  <c r="F21" i="6"/>
  <c r="E21" i="6"/>
  <c r="H20" i="6"/>
  <c r="G20" i="6"/>
  <c r="F20" i="6"/>
  <c r="E20" i="6"/>
  <c r="H18" i="6"/>
  <c r="G18" i="6"/>
  <c r="F18" i="6"/>
  <c r="E18" i="6"/>
  <c r="H17" i="6"/>
  <c r="G17" i="6"/>
  <c r="F17" i="6"/>
  <c r="E17" i="6"/>
  <c r="H16" i="6"/>
  <c r="G16" i="6"/>
  <c r="F16" i="6"/>
  <c r="E16" i="6"/>
  <c r="H15" i="6"/>
  <c r="G15" i="6"/>
  <c r="F15" i="6"/>
  <c r="E15" i="6"/>
  <c r="H14" i="6"/>
  <c r="G14" i="6"/>
  <c r="F14" i="6"/>
  <c r="E14" i="6"/>
  <c r="H13" i="6"/>
  <c r="G13" i="6"/>
  <c r="F13" i="6"/>
  <c r="E13" i="6"/>
  <c r="H12" i="6"/>
  <c r="G12" i="6"/>
  <c r="F12" i="6"/>
  <c r="E12" i="6"/>
  <c r="H11" i="6"/>
  <c r="G11" i="6"/>
  <c r="F11" i="6"/>
  <c r="E11" i="6"/>
  <c r="H10" i="6"/>
  <c r="G10" i="6"/>
  <c r="F10" i="6"/>
  <c r="E10" i="6"/>
  <c r="H9" i="6"/>
  <c r="G9" i="6"/>
  <c r="F9" i="6"/>
  <c r="E9" i="6"/>
  <c r="H8" i="6"/>
  <c r="G8" i="6"/>
  <c r="F8" i="6"/>
  <c r="E8" i="6"/>
  <c r="H6" i="6"/>
  <c r="G6" i="6"/>
  <c r="F6" i="6"/>
  <c r="E6" i="6"/>
  <c r="F5" i="6"/>
  <c r="E5" i="6"/>
  <c r="H32" i="7" l="1"/>
  <c r="G32" i="7"/>
  <c r="E32" i="7"/>
  <c r="H28" i="7"/>
  <c r="G28" i="7"/>
  <c r="E28" i="7"/>
  <c r="H30" i="7"/>
  <c r="G30" i="7"/>
  <c r="E30" i="7"/>
  <c r="H27" i="7"/>
  <c r="G27" i="7"/>
  <c r="E27" i="7"/>
  <c r="H22" i="7"/>
  <c r="G22" i="7"/>
  <c r="E22" i="7"/>
  <c r="H19" i="7"/>
  <c r="G19" i="7"/>
  <c r="E19" i="7"/>
  <c r="H7" i="7"/>
  <c r="G7" i="7"/>
  <c r="E7" i="7"/>
  <c r="H36" i="7"/>
  <c r="G36" i="7"/>
  <c r="E36" i="7"/>
  <c r="H35" i="7"/>
  <c r="G35" i="7"/>
  <c r="E35" i="7"/>
  <c r="H34" i="7"/>
  <c r="G34" i="7"/>
  <c r="E34" i="7"/>
  <c r="H33" i="7"/>
  <c r="G33" i="7"/>
  <c r="E33" i="7"/>
  <c r="H31" i="7"/>
  <c r="G31" i="7"/>
  <c r="E31" i="7"/>
  <c r="H29" i="7"/>
  <c r="G29" i="7"/>
  <c r="E29" i="7"/>
  <c r="H26" i="7"/>
  <c r="G26" i="7"/>
  <c r="E26" i="7"/>
  <c r="H25" i="7"/>
  <c r="G25" i="7"/>
  <c r="E25" i="7"/>
  <c r="H24" i="7"/>
  <c r="G24" i="7"/>
  <c r="E24" i="7"/>
  <c r="H23" i="7"/>
  <c r="G23" i="7"/>
  <c r="E23" i="7"/>
  <c r="H21" i="7"/>
  <c r="G21" i="7"/>
  <c r="E21" i="7"/>
  <c r="H20" i="7"/>
  <c r="G20" i="7"/>
  <c r="E20" i="7"/>
  <c r="H18" i="7"/>
  <c r="G18" i="7"/>
  <c r="E18" i="7"/>
  <c r="H17" i="7"/>
  <c r="G17" i="7"/>
  <c r="E17" i="7"/>
  <c r="H16" i="7"/>
  <c r="G16" i="7"/>
  <c r="E16" i="7"/>
  <c r="H15" i="7"/>
  <c r="G15" i="7"/>
  <c r="E15" i="7"/>
  <c r="H14" i="7"/>
  <c r="G14" i="7"/>
  <c r="E14" i="7"/>
  <c r="H13" i="7"/>
  <c r="G13" i="7"/>
  <c r="E13" i="7"/>
  <c r="H12" i="7"/>
  <c r="G12" i="7"/>
  <c r="E12" i="7"/>
  <c r="H11" i="7"/>
  <c r="G11" i="7"/>
  <c r="E11" i="7"/>
  <c r="H10" i="7"/>
  <c r="G10" i="7"/>
  <c r="E10" i="7"/>
  <c r="H9" i="7"/>
  <c r="G9" i="7"/>
  <c r="E9" i="7"/>
  <c r="H8" i="7"/>
  <c r="G8" i="7"/>
  <c r="E8" i="7"/>
  <c r="H6" i="7"/>
  <c r="G6" i="7"/>
  <c r="E6" i="7"/>
  <c r="E5" i="7"/>
  <c r="G5" i="7" l="1"/>
  <c r="H5" i="7"/>
  <c r="L38" i="7"/>
</calcChain>
</file>

<file path=xl/sharedStrings.xml><?xml version="1.0" encoding="utf-8"?>
<sst xmlns="http://schemas.openxmlformats.org/spreadsheetml/2006/main" count="1316" uniqueCount="105">
  <si>
    <t>Peshawar</t>
  </si>
  <si>
    <t>Nowshera</t>
  </si>
  <si>
    <t>Charsadda</t>
  </si>
  <si>
    <t>Mardan</t>
  </si>
  <si>
    <t>Swabi</t>
  </si>
  <si>
    <t>Kohat</t>
  </si>
  <si>
    <t>Hangu</t>
  </si>
  <si>
    <t>Karak</t>
  </si>
  <si>
    <t>Abbottabad</t>
  </si>
  <si>
    <t>Haripur</t>
  </si>
  <si>
    <t>Mansehra</t>
  </si>
  <si>
    <t>Kohistan</t>
  </si>
  <si>
    <t>Battagram</t>
  </si>
  <si>
    <t>Bannu</t>
  </si>
  <si>
    <t>Lakki</t>
  </si>
  <si>
    <t>D.I.Khan</t>
  </si>
  <si>
    <t>Tank</t>
  </si>
  <si>
    <t>Chitral</t>
  </si>
  <si>
    <t>Swat</t>
  </si>
  <si>
    <t>Shangla</t>
  </si>
  <si>
    <t>Buner</t>
  </si>
  <si>
    <t>Malakand</t>
  </si>
  <si>
    <t>Population</t>
  </si>
  <si>
    <t>Reported Area</t>
  </si>
  <si>
    <t>Cultivated Area</t>
  </si>
  <si>
    <t>Irrigated Area</t>
  </si>
  <si>
    <t>Current Fallow</t>
  </si>
  <si>
    <t>000 persons</t>
  </si>
  <si>
    <t>Persons</t>
  </si>
  <si>
    <t>Forest Area</t>
  </si>
  <si>
    <t>Land Use Intensity</t>
  </si>
  <si>
    <t>Croping Intensity</t>
  </si>
  <si>
    <t>Cultivated Land per Tractor</t>
  </si>
  <si>
    <t>Nos.</t>
  </si>
  <si>
    <t>Kgs</t>
  </si>
  <si>
    <t>(Continued)</t>
  </si>
  <si>
    <t>Area</t>
  </si>
  <si>
    <t>Production</t>
  </si>
  <si>
    <t>Yield per hectare</t>
  </si>
  <si>
    <t>Production per capita</t>
  </si>
  <si>
    <t>000 Hectare</t>
  </si>
  <si>
    <t>District</t>
  </si>
  <si>
    <t>Districts</t>
  </si>
  <si>
    <t>Popula-tion per Irrigated Hectare</t>
  </si>
  <si>
    <t>%</t>
  </si>
  <si>
    <t xml:space="preserve">Private Tractors </t>
  </si>
  <si>
    <t>Popula-tion per Cultivated Hectare</t>
  </si>
  <si>
    <t>Hectare</t>
  </si>
  <si>
    <t>000 Tonnes</t>
  </si>
  <si>
    <t>Table No. 4</t>
  </si>
  <si>
    <t>Table No. 5</t>
  </si>
  <si>
    <t>Table No. 6</t>
  </si>
  <si>
    <t>Table No. 7</t>
  </si>
  <si>
    <t>Table No. 8</t>
  </si>
  <si>
    <t>Table No. 9</t>
  </si>
  <si>
    <t>Table No. 10</t>
  </si>
  <si>
    <t>Table No. 12</t>
  </si>
  <si>
    <t>Khyber
Pakhtunkhwa</t>
  </si>
  <si>
    <t>Distt: % share of Area with Khyber Pakhtunkhwa</t>
  </si>
  <si>
    <t>Distt: % share of production with Khyber Pakhtunkhwa</t>
  </si>
  <si>
    <t xml:space="preserve">Govt.
Tractors </t>
  </si>
  <si>
    <t>Total
Tractors</t>
  </si>
  <si>
    <t>Tor Ghar</t>
  </si>
  <si>
    <t>Table No. 13</t>
  </si>
  <si>
    <t>Table No. 14</t>
  </si>
  <si>
    <t>Table No. 15</t>
  </si>
  <si>
    <t>Cropped Area</t>
  </si>
  <si>
    <t>Dir Lower</t>
  </si>
  <si>
    <t>Dir Upper</t>
  </si>
  <si>
    <t>population 2015-16</t>
  </si>
  <si>
    <t xml:space="preserve">Dir Lower </t>
  </si>
  <si>
    <t>Khyber</t>
  </si>
  <si>
    <t>N.Wazirsitan</t>
  </si>
  <si>
    <t>Orakzai</t>
  </si>
  <si>
    <t>S.Waziristan</t>
  </si>
  <si>
    <t xml:space="preserve">Khyber </t>
  </si>
  <si>
    <t>N.Waziristan</t>
  </si>
  <si>
    <t>Bajaur</t>
  </si>
  <si>
    <t>Tonnes</t>
  </si>
  <si>
    <r>
      <t>Source:</t>
    </r>
    <r>
      <rPr>
        <sz val="9"/>
        <rFont val="Arial"/>
        <family val="2"/>
      </rPr>
      <t xml:space="preserve">    Directorate of Crop Reporting Services, Khyber Pakhtunkhwa, Peshawar</t>
    </r>
  </si>
  <si>
    <t>Mohmand</t>
  </si>
  <si>
    <t>Kurram</t>
  </si>
  <si>
    <t>DISTRICT WISE AREA, PRODUCTION, YIELD PER HECTARE, PRODUCTION PER CAPITA AND PERCENTAGE SHARE OF WHEAT WITH KHYBER PAKHTUNKHWA,  2019-20</t>
  </si>
  <si>
    <t>DISTRICT WISE AREA, PRODUCTION, YIELD PER HECTARE, PRODUCTION PER CAPITA AND PERCENTAGE SHARE OF                      MAIZE WITH KHYBER PAKHTUNKHWA,  2019-20</t>
  </si>
  <si>
    <t>DISTRICT WISE AREA, PRODUCTION, YIELD PER HECTARE, PRODUCTION PER CAPITA AND PERCENTAGE SHARE OF VEGETABLES WITH KHYBER PAKHTUNKHWA, 2019-20</t>
  </si>
  <si>
    <t>DISTRICT WISE AREA, PRODUCTION, YIELD PER HECTARE, PRODUCTION PER CAPITA AND PERCENTAGE SHARE OF SUGARCANE WITH KHYBER PAKHTUNKHWA,  2019-20</t>
  </si>
  <si>
    <t>DISTRICT WISE AREA, PRODUCTION, YIELD PER HECTARE, PRODUCTION PER CAPITA AND PERCENTAGE SHARE OF FRUITS WITH KHYBER PAKHTUNKHWA, 2019-20</t>
  </si>
  <si>
    <t>DISTRICT WISE AREA, PRODUCTION, YIELD PER HECTARE, PRODUCTION PER CAPITA AND PERCENTAGE SHARE OF SUNFLOWER WITH KHYBER PAKHTUNKHWA,  2019-20</t>
  </si>
  <si>
    <t>DISTRICT WISE AREA, PRODUCTION, YIELD PER HECTARE, PRODUCTION PER CAPITA AND PERCENTAGE SHARE OF ONION WITH KHYBER PAKHTUNKHWA, 2019-20</t>
  </si>
  <si>
    <t>DISTRICT WISE AREA, PRODUCTION, YIELD PER HECTARE, PRODUCTION PER CAPITA AND PERCENTAGE SHARE OF MASOOR WITH KHYBER PAKHTUNKHWA,  2019-20</t>
  </si>
  <si>
    <t>DISTRICT WISE AREA, PRODUCTION, YIELD PER HECTARE, PRODUCTION PER CAPITA AND PERCENTAGE SHARE OF GARLIC WITH KHYBER PAKHTUNKHWA,  2019-20</t>
  </si>
  <si>
    <t>DISTRICT WISE AREA, PRODUCTION, YIELD PER HECTARE, PRODUCTION PER CAPITA AND PERCENTAGE SHARE OF PEAS WITH KHYBER PAKHTUNKHWA,  2019-20</t>
  </si>
  <si>
    <t>Kuram</t>
  </si>
  <si>
    <t xml:space="preserve"> Tonnes</t>
  </si>
  <si>
    <t>-</t>
  </si>
  <si>
    <t>Hectares</t>
  </si>
  <si>
    <t>population 2019-20</t>
  </si>
  <si>
    <t>Population2019-20</t>
  </si>
  <si>
    <t>DISTRICT WISE LAND USE INDICATORS 
OF KHYBER PAKHTUNKHWA 2019-20</t>
  </si>
  <si>
    <t>Current Fallow 
as % of Cultivated Area</t>
  </si>
  <si>
    <t>Irrigated Area 
as % of Cultivated Area</t>
  </si>
  <si>
    <t>Cultivated Area 
as % of Reported Area</t>
  </si>
  <si>
    <t>Forest 
Area 
as % of Reported Area</t>
  </si>
  <si>
    <t>Table No. 11</t>
  </si>
  <si>
    <t>DISTRICT WISE AREA, PRODUCTION, YIELD PER HECTARE AND PERCENTAGE SHARE OF TOBACCO WITH
KHYBER PAKHTUNKHWA, 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</si>
</sst>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00"/>
    <numFmt numFmtId="166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235">
    <xf numFmtId="0" fontId="0" fillId="0" borderId="0" xfId="0"/>
    <xf numFmtId="0" fontId="1" fillId="0" borderId="0" xfId="0" applyFont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2" fontId="1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" fontId="0" fillId="0" borderId="0" xfId="0" applyNumberFormat="1" applyAlignment="1">
      <alignment vertical="center" wrapText="1"/>
    </xf>
    <xf numFmtId="0" fontId="0" fillId="0" borderId="1" xfId="0" applyBorder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/>
    </xf>
    <xf numFmtId="1" fontId="3" fillId="0" borderId="0" xfId="0" applyNumberFormat="1" applyFont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2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2" fontId="2" fillId="0" borderId="0" xfId="0" applyNumberFormat="1" applyFont="1" applyBorder="1"/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1" fontId="1" fillId="0" borderId="0" xfId="0" applyNumberFormat="1" applyFont="1" applyBorder="1" applyAlignment="1">
      <alignment vertical="center" wrapText="1"/>
    </xf>
    <xf numFmtId="1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vertical="center" wrapText="1"/>
    </xf>
    <xf numFmtId="1" fontId="0" fillId="0" borderId="0" xfId="0" applyNumberFormat="1" applyBorder="1" applyAlignment="1">
      <alignment vertical="center" wrapText="1"/>
    </xf>
    <xf numFmtId="2" fontId="0" fillId="0" borderId="0" xfId="0" applyNumberFormat="1" applyBorder="1" applyAlignment="1">
      <alignment vertical="center" wrapText="1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/>
    </xf>
    <xf numFmtId="2" fontId="0" fillId="0" borderId="0" xfId="0" applyNumberFormat="1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2" fontId="0" fillId="0" borderId="1" xfId="0" applyNumberForma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/>
    </xf>
    <xf numFmtId="1" fontId="1" fillId="0" borderId="0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/>
    </xf>
    <xf numFmtId="1" fontId="3" fillId="0" borderId="0" xfId="0" applyNumberFormat="1" applyFont="1" applyFill="1" applyAlignment="1">
      <alignment horizontal="right" vertical="center" wrapText="1"/>
    </xf>
    <xf numFmtId="1" fontId="1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 wrapText="1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 vertical="center" wrapText="1"/>
    </xf>
    <xf numFmtId="2" fontId="1" fillId="0" borderId="0" xfId="0" applyNumberFormat="1" applyFont="1" applyFill="1" applyBorder="1" applyAlignment="1">
      <alignment wrapText="1"/>
    </xf>
    <xf numFmtId="1" fontId="1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" fontId="1" fillId="0" borderId="2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 wrapText="1"/>
    </xf>
    <xf numFmtId="0" fontId="1" fillId="0" borderId="0" xfId="0" applyFont="1" applyFill="1" applyBorder="1"/>
    <xf numFmtId="0" fontId="1" fillId="0" borderId="0" xfId="0" applyFont="1" applyFill="1" applyAlignment="1">
      <alignment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2" fontId="1" fillId="0" borderId="4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" xfId="0" applyNumberFormat="1" applyFont="1" applyBorder="1" applyAlignment="1">
      <alignment horizontal="right" vertical="center"/>
    </xf>
    <xf numFmtId="166" fontId="3" fillId="0" borderId="1" xfId="2" applyNumberFormat="1" applyFont="1" applyBorder="1" applyAlignment="1">
      <alignment horizontal="right" vertical="center" wrapText="1"/>
    </xf>
    <xf numFmtId="166" fontId="1" fillId="0" borderId="1" xfId="0" applyNumberFormat="1" applyFont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 wrapText="1"/>
    </xf>
    <xf numFmtId="2" fontId="0" fillId="0" borderId="2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" fontId="0" fillId="2" borderId="0" xfId="0" applyNumberForma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Border="1"/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/>
    </xf>
    <xf numFmtId="166" fontId="0" fillId="0" borderId="0" xfId="2" applyNumberFormat="1" applyFont="1" applyAlignment="1">
      <alignment vertical="center"/>
    </xf>
    <xf numFmtId="166" fontId="0" fillId="0" borderId="0" xfId="2" applyNumberFormat="1" applyFont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Alignment="1">
      <alignment vertical="center" wrapText="1"/>
    </xf>
    <xf numFmtId="1" fontId="1" fillId="0" borderId="0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wrapText="1"/>
    </xf>
    <xf numFmtId="3" fontId="3" fillId="0" borderId="1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right" vertical="center"/>
    </xf>
    <xf numFmtId="2" fontId="1" fillId="3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 wrapText="1"/>
    </xf>
    <xf numFmtId="1" fontId="1" fillId="3" borderId="1" xfId="0" applyNumberFormat="1" applyFont="1" applyFill="1" applyBorder="1" applyAlignment="1">
      <alignment horizontal="right" vertical="center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right" vertical="center" wrapText="1"/>
    </xf>
    <xf numFmtId="1" fontId="1" fillId="3" borderId="1" xfId="0" applyNumberFormat="1" applyFont="1" applyFill="1" applyBorder="1" applyAlignment="1">
      <alignment horizontal="right" vertical="center" wrapText="1"/>
    </xf>
    <xf numFmtId="2" fontId="3" fillId="3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center" vertical="center" wrapText="1"/>
    </xf>
    <xf numFmtId="1" fontId="3" fillId="3" borderId="1" xfId="0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vertical="center"/>
    </xf>
    <xf numFmtId="1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Border="1"/>
    <xf numFmtId="0" fontId="6" fillId="3" borderId="0" xfId="0" applyFont="1" applyFill="1" applyBorder="1" applyAlignment="1">
      <alignment horizontal="right"/>
    </xf>
    <xf numFmtId="0" fontId="1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2" fontId="0" fillId="3" borderId="0" xfId="0" applyNumberFormat="1" applyFill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1" fontId="1" fillId="0" borderId="5" xfId="0" applyNumberFormat="1" applyFont="1" applyBorder="1" applyAlignment="1">
      <alignment vertical="center"/>
    </xf>
    <xf numFmtId="3" fontId="1" fillId="0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2" fontId="1" fillId="0" borderId="5" xfId="0" applyNumberFormat="1" applyFont="1" applyFill="1" applyBorder="1" applyAlignment="1">
      <alignment horizontal="right" vertical="center"/>
    </xf>
    <xf numFmtId="2" fontId="1" fillId="0" borderId="5" xfId="0" applyNumberFormat="1" applyFont="1" applyBorder="1" applyAlignment="1">
      <alignment horizontal="right" vertical="center"/>
    </xf>
    <xf numFmtId="1" fontId="1" fillId="3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2" fontId="1" fillId="0" borderId="5" xfId="0" applyNumberFormat="1" applyFont="1" applyBorder="1" applyAlignment="1">
      <alignment horizontal="right" vertical="center" wrapText="1"/>
    </xf>
    <xf numFmtId="3" fontId="0" fillId="0" borderId="5" xfId="0" applyNumberFormat="1" applyFill="1" applyBorder="1" applyAlignment="1">
      <alignment horizontal="right" vertical="center"/>
    </xf>
    <xf numFmtId="2" fontId="1" fillId="0" borderId="5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1" fontId="5" fillId="3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42"/>
  <sheetViews>
    <sheetView view="pageBreakPreview" zoomScaleSheetLayoutView="100" workbookViewId="0">
      <selection activeCell="E2" sqref="E2"/>
    </sheetView>
  </sheetViews>
  <sheetFormatPr defaultRowHeight="12.75" x14ac:dyDescent="0.2"/>
  <cols>
    <col min="1" max="1" width="11.7109375" style="2" customWidth="1"/>
    <col min="2" max="2" width="12" style="2" hidden="1" customWidth="1"/>
    <col min="3" max="3" width="8.28515625" style="2" customWidth="1"/>
    <col min="4" max="4" width="8.85546875" style="2" customWidth="1"/>
    <col min="5" max="5" width="9.140625" style="2" customWidth="1"/>
    <col min="6" max="6" width="7.5703125" style="2" customWidth="1"/>
    <col min="7" max="7" width="8.5703125" style="2" customWidth="1"/>
    <col min="8" max="8" width="7.140625" style="2" customWidth="1"/>
    <col min="9" max="9" width="8.85546875" style="2" customWidth="1"/>
    <col min="10" max="10" width="8.7109375" style="2" customWidth="1"/>
    <col min="11" max="11" width="7.85546875" style="2" bestFit="1" customWidth="1"/>
    <col min="12" max="12" width="13" style="2" customWidth="1"/>
    <col min="13" max="13" width="9.7109375" style="2" customWidth="1"/>
    <col min="14" max="15" width="9.42578125" style="2" customWidth="1"/>
    <col min="16" max="16" width="8.140625" style="2" bestFit="1" customWidth="1"/>
    <col min="17" max="17" width="7.7109375" style="2" bestFit="1" customWidth="1"/>
    <col min="18" max="20" width="7.140625" style="2" bestFit="1" customWidth="1"/>
    <col min="21" max="21" width="8.85546875" style="2" customWidth="1"/>
    <col min="22" max="22" width="14.5703125" style="2" hidden="1" customWidth="1"/>
    <col min="23" max="16384" width="9.140625" style="2"/>
  </cols>
  <sheetData>
    <row r="1" spans="1:22" ht="60" customHeight="1" x14ac:dyDescent="0.2">
      <c r="A1" s="224" t="s">
        <v>98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 t="s">
        <v>98</v>
      </c>
      <c r="M1" s="224"/>
      <c r="N1" s="224"/>
      <c r="O1" s="224"/>
      <c r="P1" s="224"/>
      <c r="Q1" s="224"/>
      <c r="R1" s="224"/>
      <c r="S1" s="224"/>
      <c r="T1" s="224"/>
      <c r="U1" s="224"/>
    </row>
    <row r="2" spans="1:22" s="37" customFormat="1" ht="12.95" customHeight="1" x14ac:dyDescent="0.2">
      <c r="A2" s="35" t="s">
        <v>49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 t="s">
        <v>49</v>
      </c>
      <c r="M2" s="35"/>
      <c r="N2" s="36"/>
      <c r="O2" s="36"/>
      <c r="P2" s="36"/>
      <c r="Q2" s="36"/>
      <c r="R2" s="36"/>
      <c r="S2" s="36"/>
      <c r="T2" s="36"/>
      <c r="U2" s="36"/>
    </row>
    <row r="3" spans="1:22" s="195" customFormat="1" ht="63.75" x14ac:dyDescent="0.2">
      <c r="A3" s="225" t="s">
        <v>41</v>
      </c>
      <c r="B3" s="188" t="s">
        <v>22</v>
      </c>
      <c r="C3" s="196" t="s">
        <v>23</v>
      </c>
      <c r="D3" s="196" t="s">
        <v>24</v>
      </c>
      <c r="E3" s="196" t="s">
        <v>101</v>
      </c>
      <c r="F3" s="196" t="s">
        <v>25</v>
      </c>
      <c r="G3" s="196" t="s">
        <v>100</v>
      </c>
      <c r="H3" s="196" t="s">
        <v>26</v>
      </c>
      <c r="I3" s="196" t="s">
        <v>99</v>
      </c>
      <c r="J3" s="197" t="s">
        <v>46</v>
      </c>
      <c r="K3" s="197" t="s">
        <v>43</v>
      </c>
      <c r="L3" s="226" t="s">
        <v>42</v>
      </c>
      <c r="M3" s="196" t="s">
        <v>66</v>
      </c>
      <c r="N3" s="196" t="s">
        <v>29</v>
      </c>
      <c r="O3" s="196" t="s">
        <v>102</v>
      </c>
      <c r="P3" s="196" t="s">
        <v>30</v>
      </c>
      <c r="Q3" s="196" t="s">
        <v>31</v>
      </c>
      <c r="R3" s="196" t="s">
        <v>61</v>
      </c>
      <c r="S3" s="196" t="s">
        <v>60</v>
      </c>
      <c r="T3" s="196" t="s">
        <v>45</v>
      </c>
      <c r="U3" s="196" t="s">
        <v>32</v>
      </c>
    </row>
    <row r="4" spans="1:22" ht="26.1" customHeight="1" x14ac:dyDescent="0.2">
      <c r="A4" s="225"/>
      <c r="B4" s="6" t="s">
        <v>27</v>
      </c>
      <c r="C4" s="6" t="s">
        <v>40</v>
      </c>
      <c r="D4" s="6" t="s">
        <v>40</v>
      </c>
      <c r="E4" s="6" t="s">
        <v>44</v>
      </c>
      <c r="F4" s="6" t="s">
        <v>40</v>
      </c>
      <c r="G4" s="6" t="s">
        <v>44</v>
      </c>
      <c r="H4" s="6" t="s">
        <v>40</v>
      </c>
      <c r="I4" s="6" t="s">
        <v>44</v>
      </c>
      <c r="J4" s="163" t="s">
        <v>28</v>
      </c>
      <c r="K4" s="163" t="s">
        <v>28</v>
      </c>
      <c r="L4" s="226"/>
      <c r="M4" s="6" t="s">
        <v>40</v>
      </c>
      <c r="N4" s="6" t="s">
        <v>40</v>
      </c>
      <c r="O4" s="6" t="s">
        <v>44</v>
      </c>
      <c r="P4" s="6" t="s">
        <v>44</v>
      </c>
      <c r="Q4" s="6" t="s">
        <v>44</v>
      </c>
      <c r="R4" s="6" t="s">
        <v>33</v>
      </c>
      <c r="S4" s="6" t="s">
        <v>33</v>
      </c>
      <c r="T4" s="6" t="s">
        <v>33</v>
      </c>
      <c r="U4" s="6" t="s">
        <v>47</v>
      </c>
    </row>
    <row r="5" spans="1:22" ht="26.1" customHeight="1" x14ac:dyDescent="0.2">
      <c r="A5" s="210" t="s">
        <v>57</v>
      </c>
      <c r="B5" s="211">
        <v>25345</v>
      </c>
      <c r="C5" s="212">
        <f>SUM(C6:C37)</f>
        <v>8355.1500000000015</v>
      </c>
      <c r="D5" s="212">
        <f>SUM(D6:D37)</f>
        <v>1875.5599999999997</v>
      </c>
      <c r="E5" s="213">
        <f t="shared" ref="E5:E36" si="0">D5/C5*100</f>
        <v>22.447951263591907</v>
      </c>
      <c r="F5" s="212">
        <f>SUM(F6:F37)</f>
        <v>932.67</v>
      </c>
      <c r="G5" s="214">
        <f t="shared" ref="G5:G36" si="1">F5/D5*100</f>
        <v>49.727548038985695</v>
      </c>
      <c r="H5" s="215">
        <f>SUM(H6:H37)</f>
        <v>594.6</v>
      </c>
      <c r="I5" s="214">
        <f t="shared" ref="I5:I36" si="2">H5/D5*100</f>
        <v>31.702531510588845</v>
      </c>
      <c r="J5" s="216">
        <f>V5/(D5*1000)</f>
        <v>20.350293778924698</v>
      </c>
      <c r="K5" s="216">
        <f>V5/(F5*1000)</f>
        <v>40.923581759893636</v>
      </c>
      <c r="L5" s="210" t="s">
        <v>57</v>
      </c>
      <c r="M5" s="217">
        <f>SUM(M6:M37)</f>
        <v>1831.0100000000004</v>
      </c>
      <c r="N5" s="217">
        <f>SUM(N6:N37)</f>
        <v>1239.1099999999997</v>
      </c>
      <c r="O5" s="218">
        <f t="shared" ref="O5:O10" si="3">N5/C5*100</f>
        <v>14.830493767317158</v>
      </c>
      <c r="P5" s="214">
        <v>58.776927464289962</v>
      </c>
      <c r="Q5" s="214">
        <f>M5/D5*100</f>
        <v>97.624709420119899</v>
      </c>
      <c r="R5" s="217">
        <f>SUM(R6:R37)</f>
        <v>27757</v>
      </c>
      <c r="S5" s="217">
        <f>SUM(S6:S37)</f>
        <v>367</v>
      </c>
      <c r="T5" s="217">
        <f>SUM(T6:T37)</f>
        <v>27390</v>
      </c>
      <c r="U5" s="219">
        <f t="shared" ref="U5:U36" si="4">D5/R5*1000</f>
        <v>67.570702885758536</v>
      </c>
      <c r="V5" s="153">
        <v>38168197</v>
      </c>
    </row>
    <row r="6" spans="1:22" ht="17.100000000000001" customHeight="1" x14ac:dyDescent="0.2">
      <c r="A6" s="198" t="s">
        <v>8</v>
      </c>
      <c r="B6" s="199">
        <v>1110</v>
      </c>
      <c r="C6" s="200">
        <v>178.4</v>
      </c>
      <c r="D6" s="201">
        <v>47.21</v>
      </c>
      <c r="E6" s="202">
        <f t="shared" si="0"/>
        <v>26.463004484304932</v>
      </c>
      <c r="F6" s="200">
        <v>5.5</v>
      </c>
      <c r="G6" s="203">
        <f t="shared" si="1"/>
        <v>11.650074136835416</v>
      </c>
      <c r="H6" s="201">
        <v>3.59</v>
      </c>
      <c r="I6" s="203">
        <f t="shared" si="2"/>
        <v>7.6043211184071158</v>
      </c>
      <c r="J6" s="204">
        <f>V6/(D6*1000)</f>
        <v>29.957869095530608</v>
      </c>
      <c r="K6" s="204">
        <f t="shared" ref="K6:K36" si="5">V6/(F6*1000)</f>
        <v>257.14745454545454</v>
      </c>
      <c r="L6" s="198" t="s">
        <v>8</v>
      </c>
      <c r="M6" s="205">
        <v>58.51</v>
      </c>
      <c r="N6" s="206">
        <v>54.59</v>
      </c>
      <c r="O6" s="207">
        <f t="shared" si="3"/>
        <v>30.599775784753362</v>
      </c>
      <c r="P6" s="203">
        <v>69.723822182838575</v>
      </c>
      <c r="Q6" s="203">
        <f t="shared" ref="Q6:Q36" si="6">M6/D6*100</f>
        <v>123.93560686295275</v>
      </c>
      <c r="R6" s="200">
        <f t="shared" ref="R6:R36" si="7">SUM(S6,T6)</f>
        <v>450</v>
      </c>
      <c r="S6" s="208">
        <v>20</v>
      </c>
      <c r="T6" s="208">
        <v>430</v>
      </c>
      <c r="U6" s="209">
        <f t="shared" si="4"/>
        <v>104.91111111111111</v>
      </c>
      <c r="V6" s="153">
        <v>1414311</v>
      </c>
    </row>
    <row r="7" spans="1:22" ht="17.100000000000001" customHeight="1" x14ac:dyDescent="0.2">
      <c r="A7" s="76" t="s">
        <v>77</v>
      </c>
      <c r="B7" s="30"/>
      <c r="C7" s="144">
        <v>129.04</v>
      </c>
      <c r="D7" s="145">
        <v>77.17</v>
      </c>
      <c r="E7" s="34">
        <f t="shared" si="0"/>
        <v>59.803161810291385</v>
      </c>
      <c r="F7" s="144">
        <v>16.73</v>
      </c>
      <c r="G7" s="9">
        <f t="shared" si="1"/>
        <v>21.679409096799272</v>
      </c>
      <c r="H7" s="145">
        <v>21.46</v>
      </c>
      <c r="I7" s="9">
        <f t="shared" si="2"/>
        <v>27.808733963975641</v>
      </c>
      <c r="J7" s="167">
        <f t="shared" ref="J7:J36" si="8">V7/(D7*1000)</f>
        <v>15.356926266683944</v>
      </c>
      <c r="K7" s="167">
        <f t="shared" si="5"/>
        <v>70.836461446503293</v>
      </c>
      <c r="L7" s="76" t="s">
        <v>77</v>
      </c>
      <c r="M7" s="150">
        <v>69.510000000000005</v>
      </c>
      <c r="N7" s="151">
        <v>29.72</v>
      </c>
      <c r="O7" s="15">
        <f t="shared" si="3"/>
        <v>23.031618102913825</v>
      </c>
      <c r="P7" s="9">
        <v>88.528163358953776</v>
      </c>
      <c r="Q7" s="9">
        <f t="shared" si="6"/>
        <v>90.073862900090717</v>
      </c>
      <c r="R7" s="144">
        <f t="shared" si="7"/>
        <v>318</v>
      </c>
      <c r="S7" s="152">
        <v>16</v>
      </c>
      <c r="T7" s="152">
        <v>302</v>
      </c>
      <c r="U7" s="16">
        <f t="shared" si="4"/>
        <v>242.67295597484278</v>
      </c>
      <c r="V7" s="153">
        <v>1185094</v>
      </c>
    </row>
    <row r="8" spans="1:22" ht="17.100000000000001" customHeight="1" x14ac:dyDescent="0.2">
      <c r="A8" s="7" t="s">
        <v>13</v>
      </c>
      <c r="B8" s="8">
        <v>967</v>
      </c>
      <c r="C8" s="144">
        <v>206.52</v>
      </c>
      <c r="D8" s="145">
        <v>97.32</v>
      </c>
      <c r="E8" s="34">
        <f t="shared" si="0"/>
        <v>47.123765252760016</v>
      </c>
      <c r="F8" s="144">
        <v>60.19</v>
      </c>
      <c r="G8" s="9">
        <f t="shared" si="1"/>
        <v>61.847513357994245</v>
      </c>
      <c r="H8" s="145">
        <v>59.33</v>
      </c>
      <c r="I8" s="9">
        <f t="shared" si="2"/>
        <v>60.963830661734484</v>
      </c>
      <c r="J8" s="167">
        <f t="shared" si="8"/>
        <v>13.415115084258117</v>
      </c>
      <c r="K8" s="167">
        <f t="shared" si="5"/>
        <v>21.690629672703107</v>
      </c>
      <c r="L8" s="7" t="s">
        <v>13</v>
      </c>
      <c r="M8" s="150">
        <v>49.75</v>
      </c>
      <c r="N8" s="151">
        <v>0.57999999999999996</v>
      </c>
      <c r="O8" s="15">
        <f t="shared" si="3"/>
        <v>0.28084447026922327</v>
      </c>
      <c r="P8" s="9">
        <v>91.950113378684804</v>
      </c>
      <c r="Q8" s="9">
        <f t="shared" si="6"/>
        <v>51.12001644060831</v>
      </c>
      <c r="R8" s="144">
        <f t="shared" si="7"/>
        <v>680</v>
      </c>
      <c r="S8" s="152">
        <v>21</v>
      </c>
      <c r="T8" s="152">
        <v>659</v>
      </c>
      <c r="U8" s="16">
        <f t="shared" si="4"/>
        <v>143.11764705882351</v>
      </c>
      <c r="V8" s="153">
        <v>1305559</v>
      </c>
    </row>
    <row r="9" spans="1:22" ht="17.100000000000001" customHeight="1" x14ac:dyDescent="0.2">
      <c r="A9" s="7" t="s">
        <v>12</v>
      </c>
      <c r="B9" s="8">
        <v>417</v>
      </c>
      <c r="C9" s="144">
        <v>92.99</v>
      </c>
      <c r="D9" s="145">
        <v>23.87</v>
      </c>
      <c r="E9" s="34">
        <f t="shared" si="0"/>
        <v>25.66942682008818</v>
      </c>
      <c r="F9" s="144">
        <v>3.84</v>
      </c>
      <c r="G9" s="9">
        <f t="shared" si="1"/>
        <v>16.08713866778383</v>
      </c>
      <c r="H9" s="145">
        <v>3.7</v>
      </c>
      <c r="I9" s="9">
        <f t="shared" si="2"/>
        <v>15.500628403854211</v>
      </c>
      <c r="J9" s="167">
        <f t="shared" si="8"/>
        <v>21.262966066191872</v>
      </c>
      <c r="K9" s="167">
        <f t="shared" si="5"/>
        <v>132.17369791666667</v>
      </c>
      <c r="L9" s="7" t="s">
        <v>12</v>
      </c>
      <c r="M9" s="150">
        <v>29.24</v>
      </c>
      <c r="N9" s="151">
        <v>37.979999999999997</v>
      </c>
      <c r="O9" s="15">
        <f t="shared" si="3"/>
        <v>40.843101408753633</v>
      </c>
      <c r="P9" s="9">
        <v>47.15527459502173</v>
      </c>
      <c r="Q9" s="9">
        <f t="shared" si="6"/>
        <v>122.49685798072893</v>
      </c>
      <c r="R9" s="144">
        <f t="shared" si="7"/>
        <v>49</v>
      </c>
      <c r="S9" s="152">
        <v>4</v>
      </c>
      <c r="T9" s="152">
        <v>45</v>
      </c>
      <c r="U9" s="16">
        <f t="shared" si="4"/>
        <v>487.14285714285717</v>
      </c>
      <c r="V9" s="153">
        <v>507547</v>
      </c>
    </row>
    <row r="10" spans="1:22" ht="17.100000000000001" customHeight="1" x14ac:dyDescent="0.2">
      <c r="A10" s="7" t="s">
        <v>20</v>
      </c>
      <c r="B10" s="8">
        <v>823</v>
      </c>
      <c r="C10" s="144">
        <v>172.43</v>
      </c>
      <c r="D10" s="145">
        <v>55.24</v>
      </c>
      <c r="E10" s="34">
        <f t="shared" si="0"/>
        <v>32.036188598271764</v>
      </c>
      <c r="F10" s="144">
        <v>14.03</v>
      </c>
      <c r="G10" s="9">
        <f t="shared" si="1"/>
        <v>25.398262128892107</v>
      </c>
      <c r="H10" s="145">
        <v>4.37</v>
      </c>
      <c r="I10" s="9">
        <f t="shared" si="2"/>
        <v>7.910934105720492</v>
      </c>
      <c r="J10" s="167">
        <f t="shared" si="8"/>
        <v>17.52440260680666</v>
      </c>
      <c r="K10" s="167">
        <f t="shared" si="5"/>
        <v>68.998431931575197</v>
      </c>
      <c r="L10" s="7" t="s">
        <v>20</v>
      </c>
      <c r="M10" s="150">
        <v>103.86</v>
      </c>
      <c r="N10" s="151">
        <v>31.87</v>
      </c>
      <c r="O10" s="15">
        <f t="shared" si="3"/>
        <v>18.482862610914573</v>
      </c>
      <c r="P10" s="9">
        <v>42.2776672279198</v>
      </c>
      <c r="Q10" s="9">
        <f t="shared" si="6"/>
        <v>188.01593048515568</v>
      </c>
      <c r="R10" s="144">
        <f t="shared" si="7"/>
        <v>1994</v>
      </c>
      <c r="S10" s="152">
        <v>14</v>
      </c>
      <c r="T10" s="152">
        <v>1980</v>
      </c>
      <c r="U10" s="16">
        <f t="shared" si="4"/>
        <v>27.703109327983952</v>
      </c>
      <c r="V10" s="153">
        <v>968048</v>
      </c>
    </row>
    <row r="11" spans="1:22" ht="17.100000000000001" customHeight="1" x14ac:dyDescent="0.2">
      <c r="A11" s="7" t="s">
        <v>2</v>
      </c>
      <c r="B11" s="8">
        <v>1472</v>
      </c>
      <c r="C11" s="144">
        <v>98.64</v>
      </c>
      <c r="D11" s="145">
        <v>76.17</v>
      </c>
      <c r="E11" s="34">
        <f t="shared" si="0"/>
        <v>77.22019464720195</v>
      </c>
      <c r="F11" s="144">
        <v>68.41</v>
      </c>
      <c r="G11" s="9">
        <f t="shared" si="1"/>
        <v>89.812262045424703</v>
      </c>
      <c r="H11" s="145">
        <v>6.23</v>
      </c>
      <c r="I11" s="9">
        <f t="shared" si="2"/>
        <v>8.1790731259025868</v>
      </c>
      <c r="J11" s="167">
        <f t="shared" si="8"/>
        <v>22.569633714060654</v>
      </c>
      <c r="K11" s="167">
        <f t="shared" si="5"/>
        <v>25.129790966233006</v>
      </c>
      <c r="L11" s="7" t="s">
        <v>2</v>
      </c>
      <c r="M11" s="150">
        <v>93.65</v>
      </c>
      <c r="N11" s="151" t="s">
        <v>94</v>
      </c>
      <c r="O11" s="15" t="s">
        <v>94</v>
      </c>
      <c r="P11" s="9">
        <v>95.84748961872404</v>
      </c>
      <c r="Q11" s="9">
        <f t="shared" si="6"/>
        <v>122.94866745437838</v>
      </c>
      <c r="R11" s="144">
        <f t="shared" si="7"/>
        <v>1500</v>
      </c>
      <c r="S11" s="152">
        <v>2</v>
      </c>
      <c r="T11" s="152">
        <v>1498</v>
      </c>
      <c r="U11" s="16">
        <f t="shared" si="4"/>
        <v>50.78</v>
      </c>
      <c r="V11" s="153">
        <v>1719129</v>
      </c>
    </row>
    <row r="12" spans="1:22" ht="17.100000000000001" customHeight="1" x14ac:dyDescent="0.2">
      <c r="A12" s="7" t="s">
        <v>17</v>
      </c>
      <c r="B12" s="8">
        <v>439</v>
      </c>
      <c r="C12" s="144">
        <v>97.62</v>
      </c>
      <c r="D12" s="145">
        <v>21.5</v>
      </c>
      <c r="E12" s="34">
        <f t="shared" si="0"/>
        <v>22.024175373898792</v>
      </c>
      <c r="F12" s="144">
        <v>20.93</v>
      </c>
      <c r="G12" s="9">
        <f t="shared" si="1"/>
        <v>97.348837209302317</v>
      </c>
      <c r="H12" s="145">
        <v>1.39</v>
      </c>
      <c r="I12" s="9">
        <f t="shared" si="2"/>
        <v>6.4651162790697674</v>
      </c>
      <c r="J12" s="167">
        <f t="shared" si="8"/>
        <v>21.809302325581395</v>
      </c>
      <c r="K12" s="167">
        <f t="shared" si="5"/>
        <v>22.403248924988056</v>
      </c>
      <c r="L12" s="7" t="s">
        <v>17</v>
      </c>
      <c r="M12" s="150">
        <v>27.16</v>
      </c>
      <c r="N12" s="151">
        <v>41.95</v>
      </c>
      <c r="O12" s="15">
        <f t="shared" ref="O12:O22" si="9">N12/C12*100</f>
        <v>42.97275148535136</v>
      </c>
      <c r="P12" s="9">
        <v>84.712371946414493</v>
      </c>
      <c r="Q12" s="9">
        <f t="shared" si="6"/>
        <v>126.32558139534883</v>
      </c>
      <c r="R12" s="144">
        <f t="shared" si="7"/>
        <v>299</v>
      </c>
      <c r="S12" s="152">
        <v>28</v>
      </c>
      <c r="T12" s="152">
        <v>271</v>
      </c>
      <c r="U12" s="16">
        <f t="shared" si="4"/>
        <v>71.906354515050154</v>
      </c>
      <c r="V12" s="153">
        <v>468900</v>
      </c>
    </row>
    <row r="13" spans="1:22" ht="17.100000000000001" customHeight="1" x14ac:dyDescent="0.2">
      <c r="A13" s="7" t="s">
        <v>15</v>
      </c>
      <c r="B13" s="8">
        <v>1287</v>
      </c>
      <c r="C13" s="144">
        <v>1053.4000000000001</v>
      </c>
      <c r="D13" s="145">
        <v>254.69</v>
      </c>
      <c r="E13" s="34">
        <f t="shared" si="0"/>
        <v>24.17790013290298</v>
      </c>
      <c r="F13" s="144">
        <v>176.04</v>
      </c>
      <c r="G13" s="9">
        <f t="shared" si="1"/>
        <v>69.119321528132232</v>
      </c>
      <c r="H13" s="145">
        <v>115.92</v>
      </c>
      <c r="I13" s="9">
        <f t="shared" si="2"/>
        <v>45.514154462287486</v>
      </c>
      <c r="J13" s="167">
        <f t="shared" si="8"/>
        <v>7.2855275040245004</v>
      </c>
      <c r="K13" s="167">
        <f t="shared" si="5"/>
        <v>10.540507839127471</v>
      </c>
      <c r="L13" s="7" t="s">
        <v>15</v>
      </c>
      <c r="M13" s="150">
        <v>154.54</v>
      </c>
      <c r="N13" s="151">
        <v>4.03</v>
      </c>
      <c r="O13" s="15">
        <f t="shared" si="9"/>
        <v>0.38257072337193848</v>
      </c>
      <c r="P13" s="9">
        <v>41.070420718236498</v>
      </c>
      <c r="Q13" s="9">
        <f t="shared" si="6"/>
        <v>60.677686599395344</v>
      </c>
      <c r="R13" s="144">
        <f t="shared" si="7"/>
        <v>5139</v>
      </c>
      <c r="S13" s="152">
        <v>40</v>
      </c>
      <c r="T13" s="152">
        <v>5099</v>
      </c>
      <c r="U13" s="16">
        <f t="shared" si="4"/>
        <v>49.560225724849197</v>
      </c>
      <c r="V13" s="153">
        <v>1855551</v>
      </c>
    </row>
    <row r="14" spans="1:22" ht="17.100000000000001" customHeight="1" x14ac:dyDescent="0.2">
      <c r="A14" s="7" t="s">
        <v>67</v>
      </c>
      <c r="B14" s="8">
        <v>1105</v>
      </c>
      <c r="C14" s="144">
        <v>142.63999999999999</v>
      </c>
      <c r="D14" s="145">
        <v>41.01</v>
      </c>
      <c r="E14" s="34">
        <f t="shared" si="0"/>
        <v>28.750701065619744</v>
      </c>
      <c r="F14" s="144">
        <v>19.57</v>
      </c>
      <c r="G14" s="9">
        <f t="shared" si="1"/>
        <v>47.72006827603024</v>
      </c>
      <c r="H14" s="145">
        <v>5.04</v>
      </c>
      <c r="I14" s="9">
        <f t="shared" si="2"/>
        <v>12.289685442574982</v>
      </c>
      <c r="J14" s="167">
        <f t="shared" si="8"/>
        <v>38.076810534016097</v>
      </c>
      <c r="K14" s="167">
        <f t="shared" si="5"/>
        <v>79.792028615227395</v>
      </c>
      <c r="L14" s="7" t="s">
        <v>67</v>
      </c>
      <c r="M14" s="150">
        <v>71.430000000000007</v>
      </c>
      <c r="N14" s="151">
        <v>77.52</v>
      </c>
      <c r="O14" s="15">
        <f t="shared" si="9"/>
        <v>54.346606842400448</v>
      </c>
      <c r="P14" s="9">
        <v>72.712765957446805</v>
      </c>
      <c r="Q14" s="9">
        <f t="shared" si="6"/>
        <v>174.17702999268474</v>
      </c>
      <c r="R14" s="144">
        <f t="shared" si="7"/>
        <v>1688</v>
      </c>
      <c r="S14" s="152">
        <v>8</v>
      </c>
      <c r="T14" s="152">
        <v>1680</v>
      </c>
      <c r="U14" s="16">
        <f t="shared" si="4"/>
        <v>24.295023696682463</v>
      </c>
      <c r="V14" s="153">
        <v>1561530</v>
      </c>
    </row>
    <row r="15" spans="1:22" ht="17.100000000000001" customHeight="1" x14ac:dyDescent="0.2">
      <c r="A15" s="7" t="s">
        <v>68</v>
      </c>
      <c r="B15" s="8">
        <v>817</v>
      </c>
      <c r="C15" s="144">
        <v>126.5</v>
      </c>
      <c r="D15" s="145">
        <v>31.58</v>
      </c>
      <c r="E15" s="34">
        <f t="shared" si="0"/>
        <v>24.964426877470355</v>
      </c>
      <c r="F15" s="144">
        <v>22.39</v>
      </c>
      <c r="G15" s="9">
        <f t="shared" si="1"/>
        <v>70.899303356554782</v>
      </c>
      <c r="H15" s="145">
        <v>3.22</v>
      </c>
      <c r="I15" s="9">
        <f t="shared" si="2"/>
        <v>10.196326789107031</v>
      </c>
      <c r="J15" s="167">
        <f t="shared" si="8"/>
        <v>32.612444585180491</v>
      </c>
      <c r="K15" s="167">
        <f t="shared" si="5"/>
        <v>45.998258150960247</v>
      </c>
      <c r="L15" s="7" t="s">
        <v>68</v>
      </c>
      <c r="M15" s="150">
        <v>52.73</v>
      </c>
      <c r="N15" s="151">
        <v>81.33</v>
      </c>
      <c r="O15" s="15">
        <f t="shared" si="9"/>
        <v>64.292490118577078</v>
      </c>
      <c r="P15" s="9">
        <v>83.633474576271183</v>
      </c>
      <c r="Q15" s="9">
        <f t="shared" si="6"/>
        <v>166.97276757441421</v>
      </c>
      <c r="R15" s="144">
        <f t="shared" si="7"/>
        <v>328</v>
      </c>
      <c r="S15" s="152">
        <v>5</v>
      </c>
      <c r="T15" s="152">
        <v>323</v>
      </c>
      <c r="U15" s="16">
        <f t="shared" si="4"/>
        <v>96.280487804878035</v>
      </c>
      <c r="V15" s="153">
        <v>1029901</v>
      </c>
    </row>
    <row r="16" spans="1:22" ht="17.100000000000001" customHeight="1" x14ac:dyDescent="0.2">
      <c r="A16" s="7" t="s">
        <v>6</v>
      </c>
      <c r="B16" s="8">
        <v>474</v>
      </c>
      <c r="C16" s="144">
        <v>132.27000000000001</v>
      </c>
      <c r="D16" s="145">
        <v>27.29</v>
      </c>
      <c r="E16" s="34">
        <f t="shared" si="0"/>
        <v>20.632040523172297</v>
      </c>
      <c r="F16" s="144">
        <v>5.48</v>
      </c>
      <c r="G16" s="9">
        <f t="shared" si="1"/>
        <v>20.080615610113597</v>
      </c>
      <c r="H16" s="145">
        <v>5.61</v>
      </c>
      <c r="I16" s="9">
        <f t="shared" si="2"/>
        <v>20.556980578966659</v>
      </c>
      <c r="J16" s="167">
        <f t="shared" si="8"/>
        <v>20.417002565042139</v>
      </c>
      <c r="K16" s="167">
        <f t="shared" si="5"/>
        <v>101.67518248175182</v>
      </c>
      <c r="L16" s="7" t="s">
        <v>6</v>
      </c>
      <c r="M16" s="150">
        <v>34.24</v>
      </c>
      <c r="N16" s="151">
        <v>9.8800000000000008</v>
      </c>
      <c r="O16" s="15">
        <f t="shared" si="9"/>
        <v>7.4695698193089894</v>
      </c>
      <c r="P16" s="9">
        <v>68.879353861686027</v>
      </c>
      <c r="Q16" s="9">
        <f t="shared" si="6"/>
        <v>125.46720410406745</v>
      </c>
      <c r="R16" s="144">
        <f t="shared" si="7"/>
        <v>202</v>
      </c>
      <c r="S16" s="152">
        <v>2</v>
      </c>
      <c r="T16" s="152">
        <v>200</v>
      </c>
      <c r="U16" s="16">
        <f t="shared" si="4"/>
        <v>135.0990099009901</v>
      </c>
      <c r="V16" s="153">
        <v>557180</v>
      </c>
    </row>
    <row r="17" spans="1:22" ht="17.100000000000001" customHeight="1" x14ac:dyDescent="0.2">
      <c r="A17" s="7" t="s">
        <v>9</v>
      </c>
      <c r="B17" s="8">
        <v>914</v>
      </c>
      <c r="C17" s="144">
        <v>192.13</v>
      </c>
      <c r="D17" s="145">
        <v>69.13</v>
      </c>
      <c r="E17" s="34">
        <f t="shared" si="0"/>
        <v>35.980846301983036</v>
      </c>
      <c r="F17" s="144">
        <v>10.45</v>
      </c>
      <c r="G17" s="9">
        <f t="shared" si="1"/>
        <v>15.116447273253291</v>
      </c>
      <c r="H17" s="145">
        <v>4.5999999999999996</v>
      </c>
      <c r="I17" s="9">
        <f t="shared" si="2"/>
        <v>6.6541299001880505</v>
      </c>
      <c r="J17" s="167">
        <f t="shared" si="8"/>
        <v>15.27219730941704</v>
      </c>
      <c r="K17" s="167">
        <f t="shared" si="5"/>
        <v>101.03033492822966</v>
      </c>
      <c r="L17" s="7" t="s">
        <v>9</v>
      </c>
      <c r="M17" s="150">
        <v>84.27</v>
      </c>
      <c r="N17" s="151">
        <v>15.03</v>
      </c>
      <c r="O17" s="15">
        <f t="shared" si="9"/>
        <v>7.822828293343048</v>
      </c>
      <c r="P17" s="9">
        <v>64.235272254227823</v>
      </c>
      <c r="Q17" s="9">
        <f t="shared" si="6"/>
        <v>121.9007666714885</v>
      </c>
      <c r="R17" s="144">
        <f t="shared" si="7"/>
        <v>1100</v>
      </c>
      <c r="S17" s="152">
        <v>13</v>
      </c>
      <c r="T17" s="152">
        <v>1087</v>
      </c>
      <c r="U17" s="16">
        <f t="shared" si="4"/>
        <v>62.845454545454537</v>
      </c>
      <c r="V17" s="153">
        <v>1055767</v>
      </c>
    </row>
    <row r="18" spans="1:22" ht="17.100000000000001" customHeight="1" x14ac:dyDescent="0.2">
      <c r="A18" s="7" t="s">
        <v>7</v>
      </c>
      <c r="B18" s="8">
        <v>650</v>
      </c>
      <c r="C18" s="144">
        <v>265.2</v>
      </c>
      <c r="D18" s="145">
        <v>75.64</v>
      </c>
      <c r="E18" s="34">
        <f t="shared" si="0"/>
        <v>28.521870286576174</v>
      </c>
      <c r="F18" s="144">
        <v>2</v>
      </c>
      <c r="G18" s="9">
        <f t="shared" si="1"/>
        <v>2.6441036488630352</v>
      </c>
      <c r="H18" s="145">
        <v>47.96</v>
      </c>
      <c r="I18" s="9">
        <f t="shared" si="2"/>
        <v>63.405605499735593</v>
      </c>
      <c r="J18" s="167">
        <f t="shared" si="8"/>
        <v>9.9745769434161815</v>
      </c>
      <c r="K18" s="167">
        <f t="shared" si="5"/>
        <v>377.23849999999999</v>
      </c>
      <c r="L18" s="7" t="s">
        <v>7</v>
      </c>
      <c r="M18" s="150">
        <v>28.83</v>
      </c>
      <c r="N18" s="151">
        <v>5.71</v>
      </c>
      <c r="O18" s="15">
        <f t="shared" si="9"/>
        <v>2.1530920060331824</v>
      </c>
      <c r="P18" s="9">
        <v>81.9412848012133</v>
      </c>
      <c r="Q18" s="9">
        <f t="shared" si="6"/>
        <v>38.114754098360656</v>
      </c>
      <c r="R18" s="144">
        <f t="shared" si="7"/>
        <v>586</v>
      </c>
      <c r="S18" s="152">
        <v>27</v>
      </c>
      <c r="T18" s="152">
        <v>559</v>
      </c>
      <c r="U18" s="16">
        <f t="shared" si="4"/>
        <v>129.07849829351537</v>
      </c>
      <c r="V18" s="153">
        <v>754477</v>
      </c>
    </row>
    <row r="19" spans="1:22" ht="17.100000000000001" customHeight="1" x14ac:dyDescent="0.2">
      <c r="A19" s="76" t="s">
        <v>71</v>
      </c>
      <c r="B19" s="30"/>
      <c r="C19" s="144">
        <v>257.68</v>
      </c>
      <c r="D19" s="145">
        <v>24.53</v>
      </c>
      <c r="E19" s="34">
        <f t="shared" si="0"/>
        <v>9.5195591431232529</v>
      </c>
      <c r="F19" s="144">
        <v>11.73</v>
      </c>
      <c r="G19" s="9">
        <f t="shared" si="1"/>
        <v>47.818997146351407</v>
      </c>
      <c r="H19" s="145">
        <v>6.51</v>
      </c>
      <c r="I19" s="9">
        <f t="shared" si="2"/>
        <v>26.538931920097834</v>
      </c>
      <c r="J19" s="167">
        <f t="shared" si="8"/>
        <v>43.486384019567879</v>
      </c>
      <c r="K19" s="167">
        <f t="shared" si="5"/>
        <v>90.939556692242121</v>
      </c>
      <c r="L19" s="76" t="s">
        <v>71</v>
      </c>
      <c r="M19" s="150">
        <v>21.82</v>
      </c>
      <c r="N19" s="151">
        <v>2.1</v>
      </c>
      <c r="O19" s="15">
        <f t="shared" si="9"/>
        <v>0.81496429680223537</v>
      </c>
      <c r="P19" s="9">
        <v>33.538419469510529</v>
      </c>
      <c r="Q19" s="9">
        <f t="shared" si="6"/>
        <v>88.952303302079088</v>
      </c>
      <c r="R19" s="144">
        <f t="shared" si="7"/>
        <v>76</v>
      </c>
      <c r="S19" s="152">
        <v>10</v>
      </c>
      <c r="T19" s="152">
        <v>66</v>
      </c>
      <c r="U19" s="16">
        <f t="shared" si="4"/>
        <v>322.76315789473688</v>
      </c>
      <c r="V19" s="153">
        <v>1066721</v>
      </c>
    </row>
    <row r="20" spans="1:22" ht="17.100000000000001" customHeight="1" x14ac:dyDescent="0.2">
      <c r="A20" s="7" t="s">
        <v>5</v>
      </c>
      <c r="B20" s="8">
        <v>848</v>
      </c>
      <c r="C20" s="144">
        <v>339.73</v>
      </c>
      <c r="D20" s="145">
        <v>77.23</v>
      </c>
      <c r="E20" s="34">
        <f t="shared" si="0"/>
        <v>22.732758366938452</v>
      </c>
      <c r="F20" s="144">
        <v>16.47</v>
      </c>
      <c r="G20" s="9">
        <f t="shared" si="1"/>
        <v>21.325909620613746</v>
      </c>
      <c r="H20" s="145">
        <v>61.01</v>
      </c>
      <c r="I20" s="9">
        <f t="shared" si="2"/>
        <v>78.997798782856393</v>
      </c>
      <c r="J20" s="167">
        <f t="shared" si="8"/>
        <v>15.490470024601839</v>
      </c>
      <c r="K20" s="167">
        <f t="shared" si="5"/>
        <v>72.636854887674559</v>
      </c>
      <c r="L20" s="7" t="s">
        <v>5</v>
      </c>
      <c r="M20" s="150">
        <v>32.46</v>
      </c>
      <c r="N20" s="151">
        <v>4.82</v>
      </c>
      <c r="O20" s="15">
        <f t="shared" si="9"/>
        <v>1.4187737320813587</v>
      </c>
      <c r="P20" s="9">
        <v>69.929373415429197</v>
      </c>
      <c r="Q20" s="9">
        <f t="shared" si="6"/>
        <v>42.030299106564804</v>
      </c>
      <c r="R20" s="144">
        <f t="shared" si="7"/>
        <v>1154</v>
      </c>
      <c r="S20" s="152">
        <v>8</v>
      </c>
      <c r="T20" s="152">
        <v>1146</v>
      </c>
      <c r="U20" s="16">
        <f t="shared" si="4"/>
        <v>66.92374350086655</v>
      </c>
      <c r="V20" s="153">
        <v>1196329</v>
      </c>
    </row>
    <row r="21" spans="1:22" ht="17.100000000000001" customHeight="1" x14ac:dyDescent="0.2">
      <c r="A21" s="7" t="s">
        <v>11</v>
      </c>
      <c r="B21" s="8">
        <v>478</v>
      </c>
      <c r="C21" s="144">
        <v>758.12</v>
      </c>
      <c r="D21" s="145">
        <v>36.75</v>
      </c>
      <c r="E21" s="34">
        <f t="shared" si="0"/>
        <v>4.8475175433968243</v>
      </c>
      <c r="F21" s="144">
        <v>25.79</v>
      </c>
      <c r="G21" s="9">
        <f t="shared" si="1"/>
        <v>70.176870748299308</v>
      </c>
      <c r="H21" s="145">
        <v>9.7899999999999991</v>
      </c>
      <c r="I21" s="9">
        <f t="shared" si="2"/>
        <v>26.639455782312922</v>
      </c>
      <c r="J21" s="167">
        <f t="shared" si="8"/>
        <v>22.885850340136056</v>
      </c>
      <c r="K21" s="167">
        <f t="shared" si="5"/>
        <v>32.611671190383866</v>
      </c>
      <c r="L21" s="7" t="s">
        <v>11</v>
      </c>
      <c r="M21" s="150">
        <v>28.65</v>
      </c>
      <c r="N21" s="151">
        <v>216.7</v>
      </c>
      <c r="O21" s="15">
        <f t="shared" si="9"/>
        <v>28.583865351131742</v>
      </c>
      <c r="P21" s="9">
        <v>23.863636363636363</v>
      </c>
      <c r="Q21" s="9">
        <f t="shared" si="6"/>
        <v>77.959183673469383</v>
      </c>
      <c r="R21" s="144">
        <f>SUM(S21,T21)</f>
        <v>21</v>
      </c>
      <c r="S21" s="152" t="s">
        <v>94</v>
      </c>
      <c r="T21" s="152">
        <v>21</v>
      </c>
      <c r="U21" s="16">
        <f t="shared" si="4"/>
        <v>1750</v>
      </c>
      <c r="V21" s="153">
        <v>841055</v>
      </c>
    </row>
    <row r="22" spans="1:22" ht="17.100000000000001" customHeight="1" x14ac:dyDescent="0.2">
      <c r="A22" s="76" t="s">
        <v>81</v>
      </c>
      <c r="B22" s="30"/>
      <c r="C22" s="144">
        <v>338.06</v>
      </c>
      <c r="D22" s="145">
        <v>26.62</v>
      </c>
      <c r="E22" s="34">
        <f t="shared" si="0"/>
        <v>7.8743418328107442</v>
      </c>
      <c r="F22" s="144">
        <v>15.45</v>
      </c>
      <c r="G22" s="9">
        <f t="shared" si="1"/>
        <v>58.03906836964687</v>
      </c>
      <c r="H22" s="145">
        <v>12.5</v>
      </c>
      <c r="I22" s="9">
        <f t="shared" si="2"/>
        <v>46.957175056348611</v>
      </c>
      <c r="J22" s="167">
        <f t="shared" si="8"/>
        <v>24.141359879789633</v>
      </c>
      <c r="K22" s="167">
        <f t="shared" si="5"/>
        <v>41.595016181229774</v>
      </c>
      <c r="L22" s="76" t="s">
        <v>92</v>
      </c>
      <c r="M22" s="150">
        <v>16.18</v>
      </c>
      <c r="N22" s="151">
        <v>13.14</v>
      </c>
      <c r="O22" s="15">
        <f t="shared" si="9"/>
        <v>3.8868839850914041</v>
      </c>
      <c r="P22" s="9">
        <v>89.000334336342362</v>
      </c>
      <c r="Q22" s="9">
        <f t="shared" si="6"/>
        <v>60.781367392937632</v>
      </c>
      <c r="R22" s="144">
        <f t="shared" si="7"/>
        <v>949</v>
      </c>
      <c r="S22" s="152">
        <v>5</v>
      </c>
      <c r="T22" s="152">
        <v>944</v>
      </c>
      <c r="U22" s="16">
        <f t="shared" si="4"/>
        <v>28.050579557428872</v>
      </c>
      <c r="V22" s="153">
        <v>642643</v>
      </c>
    </row>
    <row r="23" spans="1:22" ht="17.100000000000001" customHeight="1" x14ac:dyDescent="0.2">
      <c r="A23" s="7" t="s">
        <v>14</v>
      </c>
      <c r="B23" s="8">
        <v>731</v>
      </c>
      <c r="C23" s="144">
        <v>314.97000000000003</v>
      </c>
      <c r="D23" s="145">
        <v>116.9</v>
      </c>
      <c r="E23" s="34">
        <f t="shared" si="0"/>
        <v>37.114645839286283</v>
      </c>
      <c r="F23" s="144">
        <v>36.29</v>
      </c>
      <c r="G23" s="9">
        <f t="shared" si="1"/>
        <v>31.043627031650985</v>
      </c>
      <c r="H23" s="145">
        <v>79.150000000000006</v>
      </c>
      <c r="I23" s="9">
        <f t="shared" si="2"/>
        <v>67.707442258340464</v>
      </c>
      <c r="J23" s="167">
        <f t="shared" si="8"/>
        <v>8.4102566295979475</v>
      </c>
      <c r="K23" s="167">
        <f t="shared" si="5"/>
        <v>27.0917332598512</v>
      </c>
      <c r="L23" s="7" t="s">
        <v>14</v>
      </c>
      <c r="M23" s="150">
        <v>40.6</v>
      </c>
      <c r="N23" s="151" t="s">
        <v>94</v>
      </c>
      <c r="O23" s="15" t="s">
        <v>94</v>
      </c>
      <c r="P23" s="9">
        <v>57.6458405246807</v>
      </c>
      <c r="Q23" s="9">
        <f t="shared" si="6"/>
        <v>34.730538922155688</v>
      </c>
      <c r="R23" s="144">
        <f t="shared" si="7"/>
        <v>359</v>
      </c>
      <c r="S23" s="152">
        <v>9</v>
      </c>
      <c r="T23" s="152">
        <v>350</v>
      </c>
      <c r="U23" s="16">
        <f t="shared" si="4"/>
        <v>325.62674094707523</v>
      </c>
      <c r="V23" s="153">
        <v>983159</v>
      </c>
    </row>
    <row r="24" spans="1:22" ht="17.100000000000001" customHeight="1" x14ac:dyDescent="0.2">
      <c r="A24" s="7" t="s">
        <v>21</v>
      </c>
      <c r="B24" s="8">
        <v>691</v>
      </c>
      <c r="C24" s="144">
        <v>52.13</v>
      </c>
      <c r="D24" s="145">
        <v>45.68</v>
      </c>
      <c r="E24" s="34">
        <f t="shared" si="0"/>
        <v>87.627086130826768</v>
      </c>
      <c r="F24" s="144">
        <v>35.590000000000003</v>
      </c>
      <c r="G24" s="9">
        <f t="shared" si="1"/>
        <v>77.911558669001764</v>
      </c>
      <c r="H24" s="145">
        <v>13.99</v>
      </c>
      <c r="I24" s="9">
        <f t="shared" si="2"/>
        <v>30.626094570928196</v>
      </c>
      <c r="J24" s="167">
        <f t="shared" si="8"/>
        <v>16.739842381786339</v>
      </c>
      <c r="K24" s="167">
        <f t="shared" si="5"/>
        <v>21.485698229839844</v>
      </c>
      <c r="L24" s="7" t="s">
        <v>21</v>
      </c>
      <c r="M24" s="150">
        <v>49.79</v>
      </c>
      <c r="N24" s="151">
        <v>4.42</v>
      </c>
      <c r="O24" s="15">
        <f t="shared" ref="O24:O36" si="10">N24/C24*100</f>
        <v>8.4788029925187018</v>
      </c>
      <c r="P24" s="9">
        <v>97.836795887770407</v>
      </c>
      <c r="Q24" s="9">
        <f t="shared" si="6"/>
        <v>108.99737302977232</v>
      </c>
      <c r="R24" s="144">
        <f t="shared" si="7"/>
        <v>749</v>
      </c>
      <c r="S24" s="152">
        <v>9</v>
      </c>
      <c r="T24" s="152">
        <v>740</v>
      </c>
      <c r="U24" s="16">
        <f t="shared" si="4"/>
        <v>60.987983978638184</v>
      </c>
      <c r="V24" s="153">
        <v>764676</v>
      </c>
    </row>
    <row r="25" spans="1:22" ht="17.100000000000001" customHeight="1" x14ac:dyDescent="0.2">
      <c r="A25" s="7" t="s">
        <v>10</v>
      </c>
      <c r="B25" s="8">
        <v>1563</v>
      </c>
      <c r="C25" s="144">
        <v>439.42</v>
      </c>
      <c r="D25" s="145">
        <v>77.349999999999994</v>
      </c>
      <c r="E25" s="34">
        <f t="shared" si="0"/>
        <v>17.602749078330522</v>
      </c>
      <c r="F25" s="144">
        <v>16.309999999999999</v>
      </c>
      <c r="G25" s="9">
        <f t="shared" si="1"/>
        <v>21.085972850678733</v>
      </c>
      <c r="H25" s="145">
        <v>14.51</v>
      </c>
      <c r="I25" s="9">
        <f t="shared" si="2"/>
        <v>18.758888170652877</v>
      </c>
      <c r="J25" s="167">
        <f t="shared" si="8"/>
        <v>21.492010342598579</v>
      </c>
      <c r="K25" s="167">
        <f t="shared" si="5"/>
        <v>101.92562844880443</v>
      </c>
      <c r="L25" s="7" t="s">
        <v>10</v>
      </c>
      <c r="M25" s="150">
        <v>99.56</v>
      </c>
      <c r="N25" s="151">
        <v>332.25</v>
      </c>
      <c r="O25" s="15">
        <f t="shared" si="10"/>
        <v>75.611032724955621</v>
      </c>
      <c r="P25" s="9">
        <v>81.378221988427129</v>
      </c>
      <c r="Q25" s="9">
        <f t="shared" si="6"/>
        <v>128.71363930187459</v>
      </c>
      <c r="R25" s="144">
        <f t="shared" si="7"/>
        <v>634</v>
      </c>
      <c r="S25" s="152">
        <v>9</v>
      </c>
      <c r="T25" s="152">
        <v>625</v>
      </c>
      <c r="U25" s="16">
        <f t="shared" si="4"/>
        <v>122.00315457413248</v>
      </c>
      <c r="V25" s="153">
        <v>1662407</v>
      </c>
    </row>
    <row r="26" spans="1:22" ht="17.100000000000001" customHeight="1" x14ac:dyDescent="0.2">
      <c r="A26" s="7" t="s">
        <v>3</v>
      </c>
      <c r="B26" s="8">
        <v>2136</v>
      </c>
      <c r="C26" s="144">
        <v>162.1</v>
      </c>
      <c r="D26" s="145">
        <v>99.2</v>
      </c>
      <c r="E26" s="34">
        <f t="shared" si="0"/>
        <v>61.19679210363973</v>
      </c>
      <c r="F26" s="144">
        <v>73.709999999999994</v>
      </c>
      <c r="G26" s="9">
        <f t="shared" si="1"/>
        <v>74.304435483870961</v>
      </c>
      <c r="H26" s="145">
        <v>18.010000000000002</v>
      </c>
      <c r="I26" s="9">
        <f t="shared" si="2"/>
        <v>18.155241935483872</v>
      </c>
      <c r="J26" s="167">
        <f t="shared" si="8"/>
        <v>25.647227822580646</v>
      </c>
      <c r="K26" s="167">
        <f t="shared" si="5"/>
        <v>34.51641568308235</v>
      </c>
      <c r="L26" s="7" t="s">
        <v>3</v>
      </c>
      <c r="M26" s="150">
        <v>110.14</v>
      </c>
      <c r="N26" s="151">
        <v>7.92</v>
      </c>
      <c r="O26" s="15">
        <f t="shared" si="10"/>
        <v>4.8858729179518816</v>
      </c>
      <c r="P26" s="9">
        <v>95.028259411821054</v>
      </c>
      <c r="Q26" s="9">
        <f t="shared" si="6"/>
        <v>111.02822580645162</v>
      </c>
      <c r="R26" s="144">
        <f t="shared" si="7"/>
        <v>1501</v>
      </c>
      <c r="S26" s="152">
        <v>11</v>
      </c>
      <c r="T26" s="152">
        <v>1490</v>
      </c>
      <c r="U26" s="16">
        <f t="shared" si="4"/>
        <v>66.089273817455037</v>
      </c>
      <c r="V26" s="153">
        <v>2544205</v>
      </c>
    </row>
    <row r="27" spans="1:22" ht="17.100000000000001" customHeight="1" x14ac:dyDescent="0.2">
      <c r="A27" s="76" t="s">
        <v>80</v>
      </c>
      <c r="B27" s="30"/>
      <c r="C27" s="144">
        <v>229.62</v>
      </c>
      <c r="D27" s="145">
        <v>23.62</v>
      </c>
      <c r="E27" s="34">
        <f t="shared" si="0"/>
        <v>10.28656040414598</v>
      </c>
      <c r="F27" s="144">
        <v>14.06</v>
      </c>
      <c r="G27" s="9">
        <f t="shared" si="1"/>
        <v>59.525825571549532</v>
      </c>
      <c r="H27" s="145">
        <v>1.91</v>
      </c>
      <c r="I27" s="9">
        <f t="shared" si="2"/>
        <v>8.0863674851820484</v>
      </c>
      <c r="J27" s="167">
        <f t="shared" si="8"/>
        <v>21.063717188823031</v>
      </c>
      <c r="K27" s="167">
        <f t="shared" si="5"/>
        <v>35.385846372688476</v>
      </c>
      <c r="L27" s="76" t="s">
        <v>80</v>
      </c>
      <c r="M27" s="150">
        <v>25.64</v>
      </c>
      <c r="N27" s="151">
        <v>10.02</v>
      </c>
      <c r="O27" s="15">
        <f t="shared" si="10"/>
        <v>4.3637313822837731</v>
      </c>
      <c r="P27" s="9">
        <v>76.514415289925495</v>
      </c>
      <c r="Q27" s="9">
        <f t="shared" si="6"/>
        <v>108.55207451312448</v>
      </c>
      <c r="R27" s="144">
        <f t="shared" si="7"/>
        <v>582</v>
      </c>
      <c r="S27" s="152">
        <v>7</v>
      </c>
      <c r="T27" s="152">
        <v>575</v>
      </c>
      <c r="U27" s="16">
        <f t="shared" si="4"/>
        <v>40.584192439862548</v>
      </c>
      <c r="V27" s="153">
        <v>497525</v>
      </c>
    </row>
    <row r="28" spans="1:22" ht="17.100000000000001" customHeight="1" x14ac:dyDescent="0.2">
      <c r="A28" s="76" t="s">
        <v>72</v>
      </c>
      <c r="B28" s="30"/>
      <c r="C28" s="144">
        <v>470.7</v>
      </c>
      <c r="D28" s="145">
        <v>17.420000000000002</v>
      </c>
      <c r="E28" s="34">
        <f t="shared" si="0"/>
        <v>3.700871043127258</v>
      </c>
      <c r="F28" s="144">
        <v>15.03</v>
      </c>
      <c r="G28" s="9">
        <f t="shared" si="1"/>
        <v>86.280137772675076</v>
      </c>
      <c r="H28" s="145">
        <v>2.17</v>
      </c>
      <c r="I28" s="9">
        <f t="shared" si="2"/>
        <v>12.456946039035589</v>
      </c>
      <c r="J28" s="167">
        <f t="shared" si="8"/>
        <v>32.788289322617679</v>
      </c>
      <c r="K28" s="167">
        <f t="shared" si="5"/>
        <v>38.002129075182964</v>
      </c>
      <c r="L28" s="76" t="s">
        <v>72</v>
      </c>
      <c r="M28" s="150">
        <v>17.79</v>
      </c>
      <c r="N28" s="151">
        <v>0.37</v>
      </c>
      <c r="O28" s="15">
        <f t="shared" si="10"/>
        <v>7.8606330996388363E-2</v>
      </c>
      <c r="P28" s="9">
        <v>99.42922374429223</v>
      </c>
      <c r="Q28" s="9">
        <f t="shared" si="6"/>
        <v>102.12399540757748</v>
      </c>
      <c r="R28" s="144">
        <f t="shared" si="7"/>
        <v>264</v>
      </c>
      <c r="S28" s="152">
        <v>10</v>
      </c>
      <c r="T28" s="152">
        <v>254</v>
      </c>
      <c r="U28" s="16">
        <f t="shared" si="4"/>
        <v>65.984848484848499</v>
      </c>
      <c r="V28" s="153">
        <v>571172</v>
      </c>
    </row>
    <row r="29" spans="1:22" ht="17.100000000000001" customHeight="1" x14ac:dyDescent="0.2">
      <c r="A29" s="7" t="s">
        <v>1</v>
      </c>
      <c r="B29" s="8">
        <v>1262</v>
      </c>
      <c r="C29" s="144">
        <v>178.07</v>
      </c>
      <c r="D29" s="145">
        <v>52.53</v>
      </c>
      <c r="E29" s="34">
        <f t="shared" si="0"/>
        <v>29.49963497500983</v>
      </c>
      <c r="F29" s="144">
        <v>25.26</v>
      </c>
      <c r="G29" s="9">
        <f t="shared" si="1"/>
        <v>48.086807538549401</v>
      </c>
      <c r="H29" s="145">
        <v>25.7</v>
      </c>
      <c r="I29" s="9">
        <f t="shared" si="2"/>
        <v>48.924424138587469</v>
      </c>
      <c r="J29" s="167">
        <f t="shared" si="8"/>
        <v>31.33548448505616</v>
      </c>
      <c r="K29" s="167">
        <f t="shared" si="5"/>
        <v>65.164410134600161</v>
      </c>
      <c r="L29" s="7" t="s">
        <v>1</v>
      </c>
      <c r="M29" s="150">
        <v>49.59</v>
      </c>
      <c r="N29" s="151">
        <v>9.1199999999999992</v>
      </c>
      <c r="O29" s="15">
        <f t="shared" si="10"/>
        <v>5.1215814005728086</v>
      </c>
      <c r="P29" s="9">
        <v>51.238782676550912</v>
      </c>
      <c r="Q29" s="9">
        <f t="shared" si="6"/>
        <v>94.403198172472884</v>
      </c>
      <c r="R29" s="144">
        <f t="shared" si="7"/>
        <v>622</v>
      </c>
      <c r="S29" s="152">
        <v>11</v>
      </c>
      <c r="T29" s="152">
        <v>611</v>
      </c>
      <c r="U29" s="16">
        <f t="shared" si="4"/>
        <v>84.453376205787791</v>
      </c>
      <c r="V29" s="153">
        <v>1646053</v>
      </c>
    </row>
    <row r="30" spans="1:22" ht="17.100000000000001" customHeight="1" x14ac:dyDescent="0.2">
      <c r="A30" s="76" t="s">
        <v>73</v>
      </c>
      <c r="B30" s="30"/>
      <c r="C30" s="144">
        <v>153.76</v>
      </c>
      <c r="D30" s="145">
        <v>17.899999999999999</v>
      </c>
      <c r="E30" s="34">
        <f t="shared" si="0"/>
        <v>11.641519250780437</v>
      </c>
      <c r="F30" s="144">
        <v>2.78</v>
      </c>
      <c r="G30" s="9">
        <f t="shared" si="1"/>
        <v>15.53072625698324</v>
      </c>
      <c r="H30" s="145">
        <v>8.39</v>
      </c>
      <c r="I30" s="9">
        <f t="shared" si="2"/>
        <v>46.871508379888276</v>
      </c>
      <c r="J30" s="167">
        <f t="shared" si="8"/>
        <v>14.45145251396648</v>
      </c>
      <c r="K30" s="167">
        <f t="shared" si="5"/>
        <v>93.050719424460425</v>
      </c>
      <c r="L30" s="76" t="s">
        <v>73</v>
      </c>
      <c r="M30" s="150">
        <v>12.16</v>
      </c>
      <c r="N30" s="151">
        <v>5.08</v>
      </c>
      <c r="O30" s="15">
        <f t="shared" si="10"/>
        <v>3.3038501560874094</v>
      </c>
      <c r="P30" s="9">
        <v>88.657751362060438</v>
      </c>
      <c r="Q30" s="9">
        <f t="shared" si="6"/>
        <v>67.932960893854755</v>
      </c>
      <c r="R30" s="144">
        <f t="shared" si="7"/>
        <v>330</v>
      </c>
      <c r="S30" s="152" t="s">
        <v>94</v>
      </c>
      <c r="T30" s="152">
        <v>330</v>
      </c>
      <c r="U30" s="16">
        <f t="shared" si="4"/>
        <v>54.242424242424235</v>
      </c>
      <c r="V30" s="153">
        <v>258681</v>
      </c>
    </row>
    <row r="31" spans="1:22" s="3" customFormat="1" ht="17.100000000000001" customHeight="1" x14ac:dyDescent="0.2">
      <c r="A31" s="7" t="s">
        <v>0</v>
      </c>
      <c r="B31" s="8">
        <v>3163</v>
      </c>
      <c r="C31" s="144">
        <v>152.76</v>
      </c>
      <c r="D31" s="145">
        <v>84.12</v>
      </c>
      <c r="E31" s="34">
        <f t="shared" si="0"/>
        <v>55.066771406127266</v>
      </c>
      <c r="F31" s="144">
        <v>78.72</v>
      </c>
      <c r="G31" s="9">
        <f t="shared" si="1"/>
        <v>93.580599144079883</v>
      </c>
      <c r="H31" s="145">
        <v>1.35</v>
      </c>
      <c r="I31" s="9">
        <f t="shared" si="2"/>
        <v>1.6048502139800285</v>
      </c>
      <c r="J31" s="167">
        <f t="shared" si="8"/>
        <v>57.20819067998098</v>
      </c>
      <c r="K31" s="167">
        <f t="shared" si="5"/>
        <v>61.132533028455285</v>
      </c>
      <c r="L31" s="7" t="s">
        <v>0</v>
      </c>
      <c r="M31" s="150">
        <v>84.17</v>
      </c>
      <c r="N31" s="151">
        <v>0.55000000000000004</v>
      </c>
      <c r="O31" s="15">
        <f t="shared" si="10"/>
        <v>0.36004189578423679</v>
      </c>
      <c r="P31" s="9">
        <v>78.638870711414427</v>
      </c>
      <c r="Q31" s="9">
        <f t="shared" si="6"/>
        <v>100.05943889681407</v>
      </c>
      <c r="R31" s="144">
        <f t="shared" si="7"/>
        <v>616</v>
      </c>
      <c r="S31" s="152">
        <v>14</v>
      </c>
      <c r="T31" s="152">
        <v>602</v>
      </c>
      <c r="U31" s="16">
        <f t="shared" si="4"/>
        <v>136.55844155844159</v>
      </c>
      <c r="V31" s="154">
        <v>4812353</v>
      </c>
    </row>
    <row r="32" spans="1:22" s="3" customFormat="1" ht="17.100000000000001" customHeight="1" x14ac:dyDescent="0.2">
      <c r="A32" s="76" t="s">
        <v>74</v>
      </c>
      <c r="B32" s="30"/>
      <c r="C32" s="144">
        <v>662</v>
      </c>
      <c r="D32" s="145">
        <v>19.600000000000001</v>
      </c>
      <c r="E32" s="34">
        <f t="shared" si="0"/>
        <v>2.9607250755287011</v>
      </c>
      <c r="F32" s="144">
        <v>6.99</v>
      </c>
      <c r="G32" s="9">
        <f t="shared" si="1"/>
        <v>35.663265306122447</v>
      </c>
      <c r="H32" s="145">
        <v>3.39</v>
      </c>
      <c r="I32" s="9">
        <f t="shared" si="2"/>
        <v>17.295918367346939</v>
      </c>
      <c r="J32" s="167">
        <f t="shared" si="8"/>
        <v>36.643265306122451</v>
      </c>
      <c r="K32" s="167">
        <f t="shared" si="5"/>
        <v>102.74792560801144</v>
      </c>
      <c r="L32" s="76" t="s">
        <v>74</v>
      </c>
      <c r="M32" s="150">
        <v>24.28</v>
      </c>
      <c r="N32" s="151">
        <v>2.17</v>
      </c>
      <c r="O32" s="15">
        <f t="shared" si="10"/>
        <v>0.32779456193353473</v>
      </c>
      <c r="P32" s="9">
        <v>30.387596899224807</v>
      </c>
      <c r="Q32" s="9">
        <f t="shared" si="6"/>
        <v>123.87755102040816</v>
      </c>
      <c r="R32" s="144">
        <f t="shared" si="7"/>
        <v>539</v>
      </c>
      <c r="S32" s="152">
        <v>8</v>
      </c>
      <c r="T32" s="152">
        <v>531</v>
      </c>
      <c r="U32" s="16">
        <f t="shared" si="4"/>
        <v>36.363636363636367</v>
      </c>
      <c r="V32" s="154">
        <v>718208</v>
      </c>
    </row>
    <row r="33" spans="1:22" s="3" customFormat="1" ht="17.100000000000001" customHeight="1" x14ac:dyDescent="0.2">
      <c r="A33" s="7" t="s">
        <v>19</v>
      </c>
      <c r="B33" s="8">
        <v>657</v>
      </c>
      <c r="C33" s="144">
        <v>137.43</v>
      </c>
      <c r="D33" s="145">
        <v>40.549999999999997</v>
      </c>
      <c r="E33" s="34">
        <f t="shared" si="0"/>
        <v>29.505930291784903</v>
      </c>
      <c r="F33" s="144">
        <v>3.02</v>
      </c>
      <c r="G33" s="9">
        <f t="shared" si="1"/>
        <v>7.4475955610357598</v>
      </c>
      <c r="H33" s="145">
        <v>0.05</v>
      </c>
      <c r="I33" s="9">
        <f t="shared" si="2"/>
        <v>0.12330456226880397</v>
      </c>
      <c r="J33" s="167">
        <f t="shared" si="8"/>
        <v>20.220493218249075</v>
      </c>
      <c r="K33" s="167">
        <f t="shared" si="5"/>
        <v>271.50364238410594</v>
      </c>
      <c r="L33" s="7" t="s">
        <v>19</v>
      </c>
      <c r="M33" s="150">
        <v>81</v>
      </c>
      <c r="N33" s="151">
        <v>44.41</v>
      </c>
      <c r="O33" s="15">
        <f t="shared" si="10"/>
        <v>32.31463290402386</v>
      </c>
      <c r="P33" s="9">
        <v>51.702154787708778</v>
      </c>
      <c r="Q33" s="9">
        <f t="shared" si="6"/>
        <v>199.7533908754624</v>
      </c>
      <c r="R33" s="144">
        <f t="shared" si="7"/>
        <v>81</v>
      </c>
      <c r="S33" s="152">
        <v>13</v>
      </c>
      <c r="T33" s="152">
        <v>68</v>
      </c>
      <c r="U33" s="16">
        <f t="shared" si="4"/>
        <v>500.61728395061721</v>
      </c>
      <c r="V33" s="154">
        <v>819941</v>
      </c>
    </row>
    <row r="34" spans="1:22" s="3" customFormat="1" ht="17.100000000000001" customHeight="1" x14ac:dyDescent="0.2">
      <c r="A34" s="7" t="s">
        <v>4</v>
      </c>
      <c r="B34" s="8">
        <v>1493</v>
      </c>
      <c r="C34" s="144">
        <v>148.69</v>
      </c>
      <c r="D34" s="145">
        <v>87.05</v>
      </c>
      <c r="E34" s="34">
        <f t="shared" si="0"/>
        <v>58.544623041226714</v>
      </c>
      <c r="F34" s="144">
        <v>37.32</v>
      </c>
      <c r="G34" s="9">
        <f t="shared" si="1"/>
        <v>42.871912693854107</v>
      </c>
      <c r="H34" s="145">
        <v>27.89</v>
      </c>
      <c r="I34" s="9">
        <f t="shared" si="2"/>
        <v>32.039058012636417</v>
      </c>
      <c r="J34" s="167">
        <f t="shared" si="8"/>
        <v>19.937300402067777</v>
      </c>
      <c r="K34" s="167">
        <f t="shared" si="5"/>
        <v>46.504340836012865</v>
      </c>
      <c r="L34" s="7" t="s">
        <v>4</v>
      </c>
      <c r="M34" s="150">
        <v>87.96</v>
      </c>
      <c r="N34" s="151">
        <v>26.51</v>
      </c>
      <c r="O34" s="15">
        <f t="shared" si="10"/>
        <v>17.829040285157038</v>
      </c>
      <c r="P34" s="9">
        <v>76.574595355383536</v>
      </c>
      <c r="Q34" s="9">
        <f t="shared" si="6"/>
        <v>101.04537622056289</v>
      </c>
      <c r="R34" s="144">
        <f t="shared" si="7"/>
        <v>1955</v>
      </c>
      <c r="S34" s="152">
        <v>15</v>
      </c>
      <c r="T34" s="152">
        <v>1940</v>
      </c>
      <c r="U34" s="16">
        <f t="shared" si="4"/>
        <v>44.526854219948845</v>
      </c>
      <c r="V34" s="154">
        <v>1735542</v>
      </c>
    </row>
    <row r="35" spans="1:22" s="3" customFormat="1" ht="17.100000000000001" customHeight="1" x14ac:dyDescent="0.2">
      <c r="A35" s="7" t="s">
        <v>18</v>
      </c>
      <c r="B35" s="8">
        <v>1924</v>
      </c>
      <c r="C35" s="144">
        <v>506.53</v>
      </c>
      <c r="D35" s="145">
        <v>97.08</v>
      </c>
      <c r="E35" s="34">
        <f t="shared" si="0"/>
        <v>19.16569601010799</v>
      </c>
      <c r="F35" s="144">
        <v>84.96</v>
      </c>
      <c r="G35" s="9">
        <f t="shared" si="1"/>
        <v>87.51545117428924</v>
      </c>
      <c r="H35" s="145">
        <v>11.33</v>
      </c>
      <c r="I35" s="9">
        <f t="shared" si="2"/>
        <v>11.670786979810465</v>
      </c>
      <c r="J35" s="167">
        <f t="shared" si="8"/>
        <v>25.838432220848784</v>
      </c>
      <c r="K35" s="167">
        <f t="shared" si="5"/>
        <v>29.524423258003768</v>
      </c>
      <c r="L35" s="7" t="s">
        <v>18</v>
      </c>
      <c r="M35" s="150">
        <v>172.08</v>
      </c>
      <c r="N35" s="151">
        <v>138.01</v>
      </c>
      <c r="O35" s="15">
        <f t="shared" si="10"/>
        <v>27.246165084002921</v>
      </c>
      <c r="P35" s="9">
        <v>42.883646965279624</v>
      </c>
      <c r="Q35" s="9">
        <f t="shared" si="6"/>
        <v>177.25587144622995</v>
      </c>
      <c r="R35" s="144">
        <f t="shared" si="7"/>
        <v>2573</v>
      </c>
      <c r="S35" s="152">
        <v>22</v>
      </c>
      <c r="T35" s="152">
        <v>2551</v>
      </c>
      <c r="U35" s="16">
        <f t="shared" si="4"/>
        <v>37.730275942479594</v>
      </c>
      <c r="V35" s="154">
        <v>2508395</v>
      </c>
    </row>
    <row r="36" spans="1:22" s="3" customFormat="1" ht="17.100000000000001" customHeight="1" x14ac:dyDescent="0.2">
      <c r="A36" s="7" t="s">
        <v>16</v>
      </c>
      <c r="B36" s="8">
        <v>354</v>
      </c>
      <c r="C36" s="144">
        <v>165.6</v>
      </c>
      <c r="D36" s="145">
        <v>33.61</v>
      </c>
      <c r="E36" s="34">
        <f t="shared" si="0"/>
        <v>20.295893719806763</v>
      </c>
      <c r="F36" s="144">
        <v>7.63</v>
      </c>
      <c r="G36" s="9">
        <f t="shared" si="1"/>
        <v>22.701576911633442</v>
      </c>
      <c r="H36" s="145">
        <v>14.53</v>
      </c>
      <c r="I36" s="9">
        <f t="shared" si="2"/>
        <v>43.231181196072598</v>
      </c>
      <c r="J36" s="167">
        <f t="shared" si="8"/>
        <v>13.562243379946445</v>
      </c>
      <c r="K36" s="167">
        <f t="shared" si="5"/>
        <v>59.741415465268673</v>
      </c>
      <c r="L36" s="7" t="s">
        <v>16</v>
      </c>
      <c r="M36" s="150">
        <v>19.420000000000002</v>
      </c>
      <c r="N36" s="151">
        <v>31.33</v>
      </c>
      <c r="O36" s="15">
        <f t="shared" si="10"/>
        <v>18.919082125603865</v>
      </c>
      <c r="P36" s="9">
        <v>29.790817230987415</v>
      </c>
      <c r="Q36" s="9">
        <f t="shared" si="6"/>
        <v>57.780422493305572</v>
      </c>
      <c r="R36" s="144">
        <f t="shared" si="7"/>
        <v>419</v>
      </c>
      <c r="S36" s="152">
        <v>6</v>
      </c>
      <c r="T36" s="152">
        <v>413</v>
      </c>
      <c r="U36" s="16">
        <f t="shared" si="4"/>
        <v>80.214797136038186</v>
      </c>
      <c r="V36" s="154">
        <v>455827</v>
      </c>
    </row>
    <row r="37" spans="1:22" s="3" customFormat="1" ht="17.100000000000001" customHeight="1" x14ac:dyDescent="0.2">
      <c r="A37" s="7" t="s">
        <v>62</v>
      </c>
      <c r="B37" s="8"/>
      <c r="C37" s="144" t="s">
        <v>94</v>
      </c>
      <c r="D37" s="145" t="s">
        <v>94</v>
      </c>
      <c r="E37" s="9" t="s">
        <v>94</v>
      </c>
      <c r="F37" s="145" t="s">
        <v>94</v>
      </c>
      <c r="G37" s="9" t="s">
        <v>94</v>
      </c>
      <c r="H37" s="145" t="s">
        <v>94</v>
      </c>
      <c r="I37" s="9" t="s">
        <v>94</v>
      </c>
      <c r="J37" s="165" t="s">
        <v>94</v>
      </c>
      <c r="K37" s="165" t="s">
        <v>94</v>
      </c>
      <c r="L37" s="7" t="s">
        <v>62</v>
      </c>
      <c r="M37" s="150" t="s">
        <v>94</v>
      </c>
      <c r="N37" s="151" t="s">
        <v>94</v>
      </c>
      <c r="O37" s="16" t="s">
        <v>94</v>
      </c>
      <c r="P37" s="9" t="s">
        <v>94</v>
      </c>
      <c r="Q37" s="9" t="s">
        <v>94</v>
      </c>
      <c r="R37" s="151" t="s">
        <v>94</v>
      </c>
      <c r="S37" s="151" t="s">
        <v>94</v>
      </c>
      <c r="T37" s="151" t="s">
        <v>94</v>
      </c>
      <c r="U37" s="19" t="s">
        <v>94</v>
      </c>
      <c r="V37" s="154">
        <v>171815</v>
      </c>
    </row>
    <row r="38" spans="1:22" s="37" customFormat="1" ht="12.95" customHeight="1" x14ac:dyDescent="0.2">
      <c r="A38" s="35"/>
      <c r="B38" s="64"/>
      <c r="C38" s="65"/>
      <c r="D38" s="65"/>
      <c r="E38" s="65"/>
      <c r="F38" s="66"/>
      <c r="G38" s="67"/>
      <c r="H38" s="22"/>
      <c r="I38" s="67"/>
      <c r="J38" s="67"/>
      <c r="K38" s="22" t="s">
        <v>35</v>
      </c>
      <c r="L38" s="35"/>
      <c r="M38" s="68"/>
      <c r="N38" s="68"/>
      <c r="O38" s="69"/>
      <c r="P38" s="69"/>
      <c r="Q38" s="69"/>
      <c r="R38" s="66"/>
      <c r="S38" s="66"/>
      <c r="T38" s="66"/>
      <c r="U38" s="21" t="s">
        <v>79</v>
      </c>
    </row>
    <row r="39" spans="1:22" s="37" customFormat="1" ht="12.95" customHeight="1" x14ac:dyDescent="0.2">
      <c r="C39" s="40"/>
      <c r="H39" s="41"/>
      <c r="I39" s="35"/>
      <c r="J39" s="42"/>
      <c r="P39" s="43"/>
      <c r="Q39" s="73"/>
      <c r="R39" s="35"/>
      <c r="S39" s="35"/>
      <c r="T39" s="35"/>
    </row>
    <row r="40" spans="1:22" x14ac:dyDescent="0.2">
      <c r="I40" s="32"/>
      <c r="J40" s="33"/>
      <c r="L40" s="24"/>
      <c r="M40" s="24"/>
    </row>
    <row r="41" spans="1:22" x14ac:dyDescent="0.2">
      <c r="P41" s="1"/>
    </row>
    <row r="42" spans="1:22" x14ac:dyDescent="0.2">
      <c r="P42" s="1"/>
      <c r="Q42" s="1"/>
    </row>
  </sheetData>
  <sortState ref="A6:V37">
    <sortCondition ref="A6:A37"/>
  </sortState>
  <mergeCells count="4">
    <mergeCell ref="A1:K1"/>
    <mergeCell ref="A3:A4"/>
    <mergeCell ref="L1:U1"/>
    <mergeCell ref="L3:L4"/>
  </mergeCells>
  <phoneticPr fontId="0" type="noConversion"/>
  <printOptions horizontalCentered="1"/>
  <pageMargins left="0.75" right="0.75" top="0.75" bottom="0.75" header="0.5" footer="0.5"/>
  <pageSetup paperSize="9" firstPageNumber="8" orientation="portrait" useFirstPageNumber="1" r:id="rId1"/>
  <headerFooter alignWithMargins="0">
    <oddHeader>&amp;C&amp;P</oddHeader>
  </headerFooter>
  <colBreaks count="1" manualBreakCount="1">
    <brk id="11" max="3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40"/>
  <sheetViews>
    <sheetView view="pageBreakPreview" zoomScaleSheetLayoutView="100" workbookViewId="0">
      <selection sqref="A1:H1"/>
    </sheetView>
  </sheetViews>
  <sheetFormatPr defaultRowHeight="12.75" x14ac:dyDescent="0.2"/>
  <cols>
    <col min="1" max="1" width="13.7109375" style="3" customWidth="1"/>
    <col min="2" max="2" width="10.7109375" style="3" hidden="1" customWidth="1"/>
    <col min="3" max="6" width="11.7109375" style="3" customWidth="1"/>
    <col min="7" max="8" width="13.140625" style="3" customWidth="1"/>
    <col min="9" max="9" width="0" style="3" hidden="1" customWidth="1"/>
    <col min="10" max="10" width="9.7109375" style="3" hidden="1" customWidth="1"/>
    <col min="11" max="11" width="11.5703125" style="3" bestFit="1" customWidth="1"/>
    <col min="12" max="12" width="11.5703125" style="3" hidden="1" customWidth="1"/>
    <col min="13" max="16384" width="9.140625" style="3"/>
  </cols>
  <sheetData>
    <row r="1" spans="1:12" ht="60" customHeight="1" x14ac:dyDescent="0.2">
      <c r="A1" s="224" t="s">
        <v>89</v>
      </c>
      <c r="B1" s="224"/>
      <c r="C1" s="224"/>
      <c r="D1" s="224"/>
      <c r="E1" s="224"/>
      <c r="F1" s="224"/>
      <c r="G1" s="224"/>
      <c r="H1" s="224"/>
    </row>
    <row r="2" spans="1:12" s="38" customFormat="1" ht="12.95" customHeight="1" x14ac:dyDescent="0.2">
      <c r="A2" s="36" t="s">
        <v>63</v>
      </c>
      <c r="B2" s="36"/>
      <c r="C2" s="36"/>
      <c r="D2" s="36"/>
      <c r="E2" s="36"/>
      <c r="F2" s="36"/>
      <c r="G2" s="36"/>
      <c r="H2" s="36"/>
    </row>
    <row r="3" spans="1:12" ht="54" customHeight="1" x14ac:dyDescent="0.2">
      <c r="A3" s="226" t="s">
        <v>41</v>
      </c>
      <c r="B3" s="191" t="s">
        <v>22</v>
      </c>
      <c r="C3" s="191" t="s">
        <v>36</v>
      </c>
      <c r="D3" s="191" t="s">
        <v>37</v>
      </c>
      <c r="E3" s="191" t="s">
        <v>38</v>
      </c>
      <c r="F3" s="194" t="s">
        <v>39</v>
      </c>
      <c r="G3" s="221" t="s">
        <v>58</v>
      </c>
      <c r="H3" s="191" t="s">
        <v>59</v>
      </c>
      <c r="J3" s="173" t="s">
        <v>97</v>
      </c>
    </row>
    <row r="4" spans="1:12" ht="20.100000000000001" customHeight="1" x14ac:dyDescent="0.2">
      <c r="A4" s="226"/>
      <c r="B4" s="6" t="s">
        <v>27</v>
      </c>
      <c r="C4" s="6" t="s">
        <v>47</v>
      </c>
      <c r="D4" s="6" t="s">
        <v>78</v>
      </c>
      <c r="E4" s="6" t="s">
        <v>34</v>
      </c>
      <c r="F4" s="163" t="s">
        <v>34</v>
      </c>
      <c r="G4" s="6" t="s">
        <v>44</v>
      </c>
      <c r="H4" s="6" t="s">
        <v>44</v>
      </c>
      <c r="J4" s="125"/>
    </row>
    <row r="5" spans="1:12" ht="26.1" customHeight="1" x14ac:dyDescent="0.2">
      <c r="A5" s="12" t="s">
        <v>57</v>
      </c>
      <c r="B5" s="11">
        <v>25345</v>
      </c>
      <c r="C5" s="137">
        <f>SUM(C6:C37)</f>
        <v>3083</v>
      </c>
      <c r="D5" s="137">
        <f>SUM(D6:D37)</f>
        <v>1758</v>
      </c>
      <c r="E5" s="18">
        <f>D5/C5*1000</f>
        <v>570.22380797924097</v>
      </c>
      <c r="F5" s="172">
        <f>D5/J5*1000</f>
        <v>4.6059288574726229E-2</v>
      </c>
      <c r="G5" s="18">
        <f>SUM(G6:G37)</f>
        <v>100</v>
      </c>
      <c r="H5" s="18">
        <f>SUM(H6:H37)</f>
        <v>100</v>
      </c>
      <c r="J5" s="97">
        <v>38168197</v>
      </c>
      <c r="K5" s="26"/>
      <c r="L5" s="3">
        <f>1758/38168197*1000</f>
        <v>4.6059288574726229E-2</v>
      </c>
    </row>
    <row r="6" spans="1:12" ht="17.100000000000001" customHeight="1" x14ac:dyDescent="0.2">
      <c r="A6" s="76" t="s">
        <v>8</v>
      </c>
      <c r="B6" s="8">
        <v>1110</v>
      </c>
      <c r="C6" s="138">
        <v>0</v>
      </c>
      <c r="D6" s="138">
        <v>0</v>
      </c>
      <c r="E6" s="138">
        <v>0</v>
      </c>
      <c r="F6" s="168">
        <f t="shared" ref="F6:F37" si="0">D6/J6*1000</f>
        <v>0</v>
      </c>
      <c r="G6" s="138">
        <v>0</v>
      </c>
      <c r="H6" s="138">
        <v>0</v>
      </c>
      <c r="J6" s="106">
        <v>1414311</v>
      </c>
      <c r="K6" s="26"/>
    </row>
    <row r="7" spans="1:12" ht="17.100000000000001" customHeight="1" x14ac:dyDescent="0.2">
      <c r="A7" s="76" t="s">
        <v>77</v>
      </c>
      <c r="B7" s="8"/>
      <c r="C7" s="139">
        <v>2153</v>
      </c>
      <c r="D7" s="139">
        <v>954</v>
      </c>
      <c r="E7" s="17">
        <f>D7/C7*1000</f>
        <v>443.1026474686484</v>
      </c>
      <c r="F7" s="168">
        <f t="shared" si="0"/>
        <v>0.80499943464400292</v>
      </c>
      <c r="G7" s="120">
        <f>C7/$C$5*100</f>
        <v>69.83457671099579</v>
      </c>
      <c r="H7" s="120">
        <f>D7/$D$5*100</f>
        <v>54.26621160409556</v>
      </c>
      <c r="J7" s="106">
        <v>1185094</v>
      </c>
      <c r="K7" s="26"/>
    </row>
    <row r="8" spans="1:12" ht="17.100000000000001" customHeight="1" x14ac:dyDescent="0.2">
      <c r="A8" s="76" t="s">
        <v>13</v>
      </c>
      <c r="B8" s="8">
        <v>967</v>
      </c>
      <c r="C8" s="138">
        <v>0</v>
      </c>
      <c r="D8" s="138">
        <v>0</v>
      </c>
      <c r="E8" s="138">
        <v>0</v>
      </c>
      <c r="F8" s="168">
        <f t="shared" si="0"/>
        <v>0</v>
      </c>
      <c r="G8" s="138">
        <v>0</v>
      </c>
      <c r="H8" s="138">
        <v>0</v>
      </c>
      <c r="J8" s="106">
        <v>1305559</v>
      </c>
      <c r="K8" s="26"/>
    </row>
    <row r="9" spans="1:12" ht="17.100000000000001" customHeight="1" x14ac:dyDescent="0.2">
      <c r="A9" s="76" t="s">
        <v>12</v>
      </c>
      <c r="B9" s="8">
        <v>417</v>
      </c>
      <c r="C9" s="138">
        <v>0</v>
      </c>
      <c r="D9" s="138">
        <v>0</v>
      </c>
      <c r="E9" s="138">
        <v>0</v>
      </c>
      <c r="F9" s="168">
        <f t="shared" si="0"/>
        <v>0</v>
      </c>
      <c r="G9" s="138">
        <v>0</v>
      </c>
      <c r="H9" s="138">
        <v>0</v>
      </c>
      <c r="J9" s="106">
        <v>507547</v>
      </c>
      <c r="K9" s="26"/>
    </row>
    <row r="10" spans="1:12" ht="17.100000000000001" customHeight="1" x14ac:dyDescent="0.2">
      <c r="A10" s="76" t="s">
        <v>20</v>
      </c>
      <c r="B10" s="8">
        <v>823</v>
      </c>
      <c r="C10" s="138">
        <v>0</v>
      </c>
      <c r="D10" s="138">
        <v>0</v>
      </c>
      <c r="E10" s="138">
        <v>0</v>
      </c>
      <c r="F10" s="168">
        <f t="shared" si="0"/>
        <v>0</v>
      </c>
      <c r="G10" s="138">
        <v>0</v>
      </c>
      <c r="H10" s="138">
        <v>0</v>
      </c>
      <c r="J10" s="106">
        <v>968048</v>
      </c>
      <c r="K10" s="26"/>
    </row>
    <row r="11" spans="1:12" ht="17.100000000000001" customHeight="1" x14ac:dyDescent="0.2">
      <c r="A11" s="76" t="s">
        <v>2</v>
      </c>
      <c r="B11" s="8">
        <v>1472</v>
      </c>
      <c r="C11" s="138">
        <v>0</v>
      </c>
      <c r="D11" s="138">
        <v>0</v>
      </c>
      <c r="E11" s="138">
        <v>0</v>
      </c>
      <c r="F11" s="168">
        <f t="shared" si="0"/>
        <v>0</v>
      </c>
      <c r="G11" s="138">
        <v>0</v>
      </c>
      <c r="H11" s="138">
        <v>0</v>
      </c>
      <c r="J11" s="106">
        <v>1719129</v>
      </c>
      <c r="K11" s="26"/>
    </row>
    <row r="12" spans="1:12" ht="17.100000000000001" customHeight="1" x14ac:dyDescent="0.2">
      <c r="A12" s="76" t="s">
        <v>17</v>
      </c>
      <c r="B12" s="8">
        <v>439</v>
      </c>
      <c r="C12" s="138">
        <v>217</v>
      </c>
      <c r="D12" s="138">
        <v>338</v>
      </c>
      <c r="E12" s="17">
        <f>D12/C12*1000</f>
        <v>1557.6036866359445</v>
      </c>
      <c r="F12" s="168">
        <f t="shared" si="0"/>
        <v>0.72083599914693963</v>
      </c>
      <c r="G12" s="120">
        <f>C12/$C$5*100</f>
        <v>7.0385987674343173</v>
      </c>
      <c r="H12" s="120">
        <f>D12/$D$5*100</f>
        <v>19.226393629124004</v>
      </c>
      <c r="J12" s="106">
        <v>468900</v>
      </c>
      <c r="K12" s="26"/>
    </row>
    <row r="13" spans="1:12" ht="17.100000000000001" customHeight="1" x14ac:dyDescent="0.2">
      <c r="A13" s="76" t="s">
        <v>15</v>
      </c>
      <c r="B13" s="8">
        <v>1287</v>
      </c>
      <c r="C13" s="138">
        <v>0</v>
      </c>
      <c r="D13" s="138">
        <v>0</v>
      </c>
      <c r="E13" s="138">
        <v>0</v>
      </c>
      <c r="F13" s="168">
        <f t="shared" si="0"/>
        <v>0</v>
      </c>
      <c r="G13" s="138">
        <v>0</v>
      </c>
      <c r="H13" s="138">
        <v>0</v>
      </c>
      <c r="J13" s="106">
        <v>1855551</v>
      </c>
      <c r="K13" s="26"/>
    </row>
    <row r="14" spans="1:12" ht="17.100000000000001" customHeight="1" x14ac:dyDescent="0.2">
      <c r="A14" s="76" t="s">
        <v>67</v>
      </c>
      <c r="B14" s="8">
        <v>474</v>
      </c>
      <c r="C14" s="138">
        <v>0</v>
      </c>
      <c r="D14" s="138">
        <v>0</v>
      </c>
      <c r="E14" s="138">
        <v>0</v>
      </c>
      <c r="F14" s="168">
        <f t="shared" si="0"/>
        <v>0</v>
      </c>
      <c r="G14" s="138">
        <v>0</v>
      </c>
      <c r="H14" s="138">
        <v>0</v>
      </c>
      <c r="J14" s="106">
        <v>1561530</v>
      </c>
      <c r="K14" s="26"/>
    </row>
    <row r="15" spans="1:12" ht="17.100000000000001" customHeight="1" x14ac:dyDescent="0.2">
      <c r="A15" s="76" t="s">
        <v>68</v>
      </c>
      <c r="B15" s="8">
        <v>914</v>
      </c>
      <c r="C15" s="138">
        <v>5</v>
      </c>
      <c r="D15" s="138">
        <v>6</v>
      </c>
      <c r="E15" s="17">
        <f>D15/C15*1000</f>
        <v>1200</v>
      </c>
      <c r="F15" s="168">
        <f t="shared" si="0"/>
        <v>5.8258026742376212E-3</v>
      </c>
      <c r="G15" s="120">
        <f>C15/$C$5*100</f>
        <v>0.1621796951021732</v>
      </c>
      <c r="H15" s="120">
        <f>D15/$D$5*100</f>
        <v>0.34129692832764508</v>
      </c>
      <c r="J15" s="106">
        <v>1029901</v>
      </c>
      <c r="K15" s="26"/>
    </row>
    <row r="16" spans="1:12" ht="17.100000000000001" customHeight="1" x14ac:dyDescent="0.2">
      <c r="A16" s="76" t="s">
        <v>6</v>
      </c>
      <c r="B16" s="8">
        <v>650</v>
      </c>
      <c r="C16" s="138">
        <v>0</v>
      </c>
      <c r="D16" s="138">
        <v>0</v>
      </c>
      <c r="E16" s="138">
        <v>0</v>
      </c>
      <c r="F16" s="168">
        <f t="shared" si="0"/>
        <v>0</v>
      </c>
      <c r="G16" s="138">
        <v>0</v>
      </c>
      <c r="H16" s="138">
        <v>0</v>
      </c>
      <c r="J16" s="106">
        <v>557180</v>
      </c>
      <c r="K16" s="26"/>
    </row>
    <row r="17" spans="1:11" ht="17.100000000000001" customHeight="1" x14ac:dyDescent="0.2">
      <c r="A17" s="76" t="s">
        <v>9</v>
      </c>
      <c r="B17" s="8">
        <v>848</v>
      </c>
      <c r="C17" s="138">
        <v>8</v>
      </c>
      <c r="D17" s="138">
        <v>3</v>
      </c>
      <c r="E17" s="17">
        <f>D17/C17*1000</f>
        <v>375</v>
      </c>
      <c r="F17" s="168">
        <f t="shared" si="0"/>
        <v>2.8415360586189946E-3</v>
      </c>
      <c r="G17" s="120">
        <f>C17/$C$5*100</f>
        <v>0.2594875121634771</v>
      </c>
      <c r="H17" s="120">
        <f>D17/$D$5*100</f>
        <v>0.17064846416382254</v>
      </c>
      <c r="J17" s="106">
        <v>1055767</v>
      </c>
      <c r="K17" s="26"/>
    </row>
    <row r="18" spans="1:11" ht="17.100000000000001" customHeight="1" x14ac:dyDescent="0.2">
      <c r="A18" s="76" t="s">
        <v>7</v>
      </c>
      <c r="B18" s="8">
        <v>478</v>
      </c>
      <c r="C18" s="138">
        <v>0</v>
      </c>
      <c r="D18" s="138">
        <v>0</v>
      </c>
      <c r="E18" s="138">
        <v>0</v>
      </c>
      <c r="F18" s="168">
        <f t="shared" si="0"/>
        <v>0</v>
      </c>
      <c r="G18" s="138">
        <v>0</v>
      </c>
      <c r="H18" s="138">
        <v>0</v>
      </c>
      <c r="J18" s="106">
        <v>754477</v>
      </c>
      <c r="K18" s="26"/>
    </row>
    <row r="19" spans="1:11" ht="17.100000000000001" customHeight="1" x14ac:dyDescent="0.2">
      <c r="A19" s="76" t="s">
        <v>75</v>
      </c>
      <c r="B19" s="8"/>
      <c r="C19" s="139">
        <v>0</v>
      </c>
      <c r="D19" s="139">
        <v>0</v>
      </c>
      <c r="E19" s="139">
        <v>0</v>
      </c>
      <c r="F19" s="168">
        <f t="shared" si="0"/>
        <v>0</v>
      </c>
      <c r="G19" s="139">
        <v>0</v>
      </c>
      <c r="H19" s="139">
        <v>0</v>
      </c>
      <c r="J19" s="106">
        <v>1066721</v>
      </c>
      <c r="K19" s="26"/>
    </row>
    <row r="20" spans="1:11" ht="17.100000000000001" customHeight="1" x14ac:dyDescent="0.2">
      <c r="A20" s="76" t="s">
        <v>5</v>
      </c>
      <c r="B20" s="8">
        <v>731</v>
      </c>
      <c r="C20" s="138">
        <v>0</v>
      </c>
      <c r="D20" s="138">
        <v>0</v>
      </c>
      <c r="E20" s="138">
        <v>0</v>
      </c>
      <c r="F20" s="168">
        <f t="shared" si="0"/>
        <v>0</v>
      </c>
      <c r="G20" s="138">
        <v>0</v>
      </c>
      <c r="H20" s="138">
        <v>0</v>
      </c>
      <c r="J20" s="106">
        <v>1196329</v>
      </c>
      <c r="K20" s="26"/>
    </row>
    <row r="21" spans="1:11" ht="17.100000000000001" customHeight="1" x14ac:dyDescent="0.2">
      <c r="A21" s="76" t="s">
        <v>11</v>
      </c>
      <c r="B21" s="8">
        <v>1105</v>
      </c>
      <c r="C21" s="138">
        <v>0</v>
      </c>
      <c r="D21" s="138">
        <v>0</v>
      </c>
      <c r="E21" s="138">
        <v>0</v>
      </c>
      <c r="F21" s="168">
        <f t="shared" si="0"/>
        <v>0</v>
      </c>
      <c r="G21" s="138">
        <v>0</v>
      </c>
      <c r="H21" s="138">
        <v>0</v>
      </c>
      <c r="J21" s="106">
        <v>841055</v>
      </c>
      <c r="K21" s="26"/>
    </row>
    <row r="22" spans="1:11" ht="17.100000000000001" customHeight="1" x14ac:dyDescent="0.2">
      <c r="A22" s="76" t="s">
        <v>81</v>
      </c>
      <c r="B22" s="8"/>
      <c r="C22" s="139">
        <v>0</v>
      </c>
      <c r="D22" s="139">
        <v>0</v>
      </c>
      <c r="E22" s="139">
        <v>0</v>
      </c>
      <c r="F22" s="168">
        <f t="shared" si="0"/>
        <v>0</v>
      </c>
      <c r="G22" s="139">
        <v>0</v>
      </c>
      <c r="H22" s="139">
        <v>0</v>
      </c>
      <c r="J22" s="106">
        <v>642643</v>
      </c>
      <c r="K22" s="26"/>
    </row>
    <row r="23" spans="1:11" ht="17.100000000000001" customHeight="1" x14ac:dyDescent="0.2">
      <c r="A23" s="76" t="s">
        <v>14</v>
      </c>
      <c r="B23" s="8">
        <v>691</v>
      </c>
      <c r="C23" s="138">
        <v>152</v>
      </c>
      <c r="D23" s="139">
        <v>93</v>
      </c>
      <c r="E23" s="17">
        <f>D23/C23*1000</f>
        <v>611.8421052631578</v>
      </c>
      <c r="F23" s="168">
        <f t="shared" si="0"/>
        <v>9.4593041410392417E-2</v>
      </c>
      <c r="G23" s="120">
        <f>C23/$C$5*100</f>
        <v>4.9302627311060654</v>
      </c>
      <c r="H23" s="120">
        <f>D23/$D$5*100</f>
        <v>5.2901023890784984</v>
      </c>
      <c r="J23" s="106">
        <v>983159</v>
      </c>
      <c r="K23" s="26"/>
    </row>
    <row r="24" spans="1:11" ht="17.100000000000001" customHeight="1" x14ac:dyDescent="0.2">
      <c r="A24" s="76" t="s">
        <v>21</v>
      </c>
      <c r="B24" s="8">
        <v>1563</v>
      </c>
      <c r="C24" s="138">
        <v>0</v>
      </c>
      <c r="D24" s="138">
        <v>0</v>
      </c>
      <c r="E24" s="138">
        <v>0</v>
      </c>
      <c r="F24" s="168">
        <f t="shared" si="0"/>
        <v>0</v>
      </c>
      <c r="G24" s="138">
        <v>0</v>
      </c>
      <c r="H24" s="138">
        <v>0</v>
      </c>
      <c r="J24" s="106">
        <v>764676</v>
      </c>
      <c r="K24" s="26"/>
    </row>
    <row r="25" spans="1:11" ht="17.100000000000001" customHeight="1" x14ac:dyDescent="0.2">
      <c r="A25" s="76" t="s">
        <v>10</v>
      </c>
      <c r="B25" s="8">
        <v>2136</v>
      </c>
      <c r="C25" s="138">
        <v>0</v>
      </c>
      <c r="D25" s="138">
        <v>0</v>
      </c>
      <c r="E25" s="138">
        <v>0</v>
      </c>
      <c r="F25" s="168">
        <f t="shared" si="0"/>
        <v>0</v>
      </c>
      <c r="G25" s="138">
        <v>0</v>
      </c>
      <c r="H25" s="138">
        <v>0</v>
      </c>
      <c r="J25" s="106">
        <v>1662407</v>
      </c>
      <c r="K25" s="26"/>
    </row>
    <row r="26" spans="1:11" ht="17.100000000000001" customHeight="1" x14ac:dyDescent="0.2">
      <c r="A26" s="76" t="s">
        <v>3</v>
      </c>
      <c r="B26" s="8">
        <v>1262</v>
      </c>
      <c r="C26" s="138">
        <v>0</v>
      </c>
      <c r="D26" s="138">
        <v>0</v>
      </c>
      <c r="E26" s="138">
        <v>0</v>
      </c>
      <c r="F26" s="168">
        <f t="shared" si="0"/>
        <v>0</v>
      </c>
      <c r="G26" s="138">
        <v>0</v>
      </c>
      <c r="H26" s="138">
        <v>0</v>
      </c>
      <c r="J26" s="106">
        <v>2544205</v>
      </c>
      <c r="K26" s="26"/>
    </row>
    <row r="27" spans="1:11" ht="17.100000000000001" customHeight="1" x14ac:dyDescent="0.2">
      <c r="A27" s="76" t="s">
        <v>80</v>
      </c>
      <c r="B27" s="8"/>
      <c r="C27" s="139">
        <v>0</v>
      </c>
      <c r="D27" s="139">
        <v>0</v>
      </c>
      <c r="E27" s="139">
        <v>0</v>
      </c>
      <c r="F27" s="168">
        <f t="shared" si="0"/>
        <v>0</v>
      </c>
      <c r="G27" s="139">
        <v>0</v>
      </c>
      <c r="H27" s="139">
        <v>0</v>
      </c>
      <c r="J27" s="106">
        <v>497525</v>
      </c>
      <c r="K27" s="26"/>
    </row>
    <row r="28" spans="1:11" ht="17.100000000000001" customHeight="1" x14ac:dyDescent="0.2">
      <c r="A28" s="76" t="s">
        <v>76</v>
      </c>
      <c r="B28" s="8"/>
      <c r="C28" s="139">
        <v>0</v>
      </c>
      <c r="D28" s="139">
        <v>0</v>
      </c>
      <c r="E28" s="139">
        <v>0</v>
      </c>
      <c r="F28" s="168">
        <f t="shared" si="0"/>
        <v>0</v>
      </c>
      <c r="G28" s="139">
        <v>0</v>
      </c>
      <c r="H28" s="139">
        <v>0</v>
      </c>
      <c r="J28" s="106">
        <v>571172</v>
      </c>
      <c r="K28" s="26"/>
    </row>
    <row r="29" spans="1:11" ht="17.100000000000001" customHeight="1" x14ac:dyDescent="0.2">
      <c r="A29" s="76" t="s">
        <v>1</v>
      </c>
      <c r="B29" s="8">
        <v>3163</v>
      </c>
      <c r="C29" s="138">
        <v>0</v>
      </c>
      <c r="D29" s="138">
        <v>0</v>
      </c>
      <c r="E29" s="138">
        <v>0</v>
      </c>
      <c r="F29" s="168">
        <f t="shared" si="0"/>
        <v>0</v>
      </c>
      <c r="G29" s="138">
        <v>0</v>
      </c>
      <c r="H29" s="138">
        <v>0</v>
      </c>
      <c r="J29" s="106">
        <v>1646053</v>
      </c>
      <c r="K29" s="26"/>
    </row>
    <row r="30" spans="1:11" ht="17.100000000000001" customHeight="1" x14ac:dyDescent="0.2">
      <c r="A30" s="76" t="s">
        <v>73</v>
      </c>
      <c r="B30" s="8"/>
      <c r="C30" s="139">
        <v>0</v>
      </c>
      <c r="D30" s="139">
        <v>0</v>
      </c>
      <c r="E30" s="139">
        <v>0</v>
      </c>
      <c r="F30" s="168">
        <f t="shared" si="0"/>
        <v>0</v>
      </c>
      <c r="G30" s="139">
        <v>0</v>
      </c>
      <c r="H30" s="139">
        <v>0</v>
      </c>
      <c r="J30" s="106">
        <v>258681</v>
      </c>
      <c r="K30" s="26"/>
    </row>
    <row r="31" spans="1:11" ht="17.100000000000001" customHeight="1" x14ac:dyDescent="0.2">
      <c r="A31" s="76" t="s">
        <v>0</v>
      </c>
      <c r="B31" s="8">
        <v>657</v>
      </c>
      <c r="C31" s="138">
        <v>0</v>
      </c>
      <c r="D31" s="138">
        <v>0</v>
      </c>
      <c r="E31" s="138">
        <v>0</v>
      </c>
      <c r="F31" s="168">
        <f t="shared" si="0"/>
        <v>0</v>
      </c>
      <c r="G31" s="138">
        <v>0</v>
      </c>
      <c r="H31" s="138">
        <v>0</v>
      </c>
      <c r="J31" s="106">
        <v>4812353</v>
      </c>
      <c r="K31" s="26"/>
    </row>
    <row r="32" spans="1:11" ht="17.100000000000001" customHeight="1" x14ac:dyDescent="0.2">
      <c r="A32" s="76" t="s">
        <v>74</v>
      </c>
      <c r="B32" s="8"/>
      <c r="C32" s="139">
        <v>0</v>
      </c>
      <c r="D32" s="139">
        <v>0</v>
      </c>
      <c r="E32" s="139">
        <v>0</v>
      </c>
      <c r="F32" s="168">
        <f t="shared" si="0"/>
        <v>0</v>
      </c>
      <c r="G32" s="139">
        <v>0</v>
      </c>
      <c r="H32" s="139">
        <v>0</v>
      </c>
      <c r="J32" s="106">
        <v>718208</v>
      </c>
      <c r="K32" s="26"/>
    </row>
    <row r="33" spans="1:11" ht="17.100000000000001" customHeight="1" x14ac:dyDescent="0.2">
      <c r="A33" s="76" t="s">
        <v>19</v>
      </c>
      <c r="B33" s="8">
        <v>1493</v>
      </c>
      <c r="C33" s="138">
        <v>0</v>
      </c>
      <c r="D33" s="138">
        <v>0</v>
      </c>
      <c r="E33" s="138">
        <v>0</v>
      </c>
      <c r="F33" s="168">
        <f t="shared" si="0"/>
        <v>0</v>
      </c>
      <c r="G33" s="138">
        <v>0</v>
      </c>
      <c r="H33" s="138">
        <v>0</v>
      </c>
      <c r="J33" s="106">
        <v>819941</v>
      </c>
      <c r="K33" s="26"/>
    </row>
    <row r="34" spans="1:11" ht="17.100000000000001" customHeight="1" x14ac:dyDescent="0.2">
      <c r="A34" s="76" t="s">
        <v>4</v>
      </c>
      <c r="B34" s="8">
        <v>1924</v>
      </c>
      <c r="C34" s="138">
        <v>0</v>
      </c>
      <c r="D34" s="138">
        <v>0</v>
      </c>
      <c r="E34" s="138">
        <v>0</v>
      </c>
      <c r="F34" s="168">
        <f t="shared" si="0"/>
        <v>0</v>
      </c>
      <c r="G34" s="138">
        <v>0</v>
      </c>
      <c r="H34" s="138">
        <v>0</v>
      </c>
      <c r="J34" s="106">
        <v>1735542</v>
      </c>
      <c r="K34" s="26"/>
    </row>
    <row r="35" spans="1:11" ht="17.100000000000001" customHeight="1" x14ac:dyDescent="0.2">
      <c r="A35" s="76" t="s">
        <v>18</v>
      </c>
      <c r="B35" s="8">
        <v>354</v>
      </c>
      <c r="C35" s="139">
        <v>26</v>
      </c>
      <c r="D35" s="139">
        <v>10</v>
      </c>
      <c r="E35" s="17">
        <f>D35/C35*1000</f>
        <v>384.61538461538464</v>
      </c>
      <c r="F35" s="223">
        <f t="shared" si="0"/>
        <v>3.9866129537014707E-3</v>
      </c>
      <c r="G35" s="120">
        <f>C35/$C$5*100</f>
        <v>0.84333441453130065</v>
      </c>
      <c r="H35" s="120">
        <f>D35/$D$5*100</f>
        <v>0.56882821387940841</v>
      </c>
      <c r="J35" s="106">
        <v>2508395</v>
      </c>
      <c r="K35" s="26"/>
    </row>
    <row r="36" spans="1:11" ht="17.100000000000001" customHeight="1" x14ac:dyDescent="0.2">
      <c r="A36" s="76" t="s">
        <v>16</v>
      </c>
      <c r="B36" s="8">
        <v>817</v>
      </c>
      <c r="C36" s="139">
        <v>522</v>
      </c>
      <c r="D36" s="139">
        <v>354</v>
      </c>
      <c r="E36" s="17">
        <f>D36/C36*1000</f>
        <v>678.16091954022988</v>
      </c>
      <c r="F36" s="168">
        <f t="shared" si="0"/>
        <v>0.77661042456897023</v>
      </c>
      <c r="G36" s="120">
        <f>C36/$C$5*100</f>
        <v>16.931560168666884</v>
      </c>
      <c r="H36" s="120">
        <f>D36/$D$5*100</f>
        <v>20.136518771331058</v>
      </c>
      <c r="J36" s="106">
        <v>455827</v>
      </c>
      <c r="K36" s="26"/>
    </row>
    <row r="37" spans="1:11" ht="17.100000000000001" customHeight="1" x14ac:dyDescent="0.2">
      <c r="A37" s="76" t="s">
        <v>62</v>
      </c>
      <c r="B37" s="8"/>
      <c r="C37" s="139">
        <v>0</v>
      </c>
      <c r="D37" s="139">
        <v>0</v>
      </c>
      <c r="E37" s="139">
        <v>0</v>
      </c>
      <c r="F37" s="168">
        <f t="shared" si="0"/>
        <v>0</v>
      </c>
      <c r="G37" s="139">
        <v>0</v>
      </c>
      <c r="H37" s="139">
        <v>0</v>
      </c>
      <c r="J37" s="106">
        <v>171815</v>
      </c>
      <c r="K37" s="26"/>
    </row>
    <row r="38" spans="1:11" ht="9" customHeight="1" x14ac:dyDescent="0.2">
      <c r="C38" s="29"/>
      <c r="D38" s="31"/>
      <c r="F38" s="186"/>
      <c r="G38" s="26"/>
      <c r="H38" s="26"/>
      <c r="K38" s="26"/>
    </row>
    <row r="39" spans="1:11" s="38" customFormat="1" ht="12" x14ac:dyDescent="0.2">
      <c r="D39" s="20"/>
      <c r="E39" s="20"/>
      <c r="H39" s="21" t="s">
        <v>79</v>
      </c>
      <c r="K39" s="44"/>
    </row>
    <row r="40" spans="1:11" x14ac:dyDescent="0.2">
      <c r="D40" s="1"/>
      <c r="E40" s="1"/>
    </row>
  </sheetData>
  <sortState ref="A6:K37">
    <sortCondition ref="A6:A37"/>
  </sortState>
  <mergeCells count="2">
    <mergeCell ref="A1:H1"/>
    <mergeCell ref="A3:A4"/>
  </mergeCells>
  <printOptions horizontalCentered="1"/>
  <pageMargins left="0.74803149606299202" right="0.74803149606299202" top="0.75" bottom="0.75" header="0.511811023622047" footer="0.511811023622047"/>
  <pageSetup paperSize="9" orientation="portrait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0"/>
  <sheetViews>
    <sheetView view="pageBreakPreview" zoomScaleSheetLayoutView="100" workbookViewId="0">
      <selection sqref="A1:H1"/>
    </sheetView>
  </sheetViews>
  <sheetFormatPr defaultRowHeight="12.75" x14ac:dyDescent="0.2"/>
  <cols>
    <col min="1" max="1" width="13.7109375" style="3" customWidth="1"/>
    <col min="2" max="2" width="10.7109375" style="3" hidden="1" customWidth="1"/>
    <col min="3" max="3" width="10.7109375" style="3" customWidth="1"/>
    <col min="4" max="4" width="11" style="3" customWidth="1"/>
    <col min="5" max="5" width="10.140625" style="3" customWidth="1"/>
    <col min="6" max="6" width="10.85546875" style="3" customWidth="1"/>
    <col min="7" max="8" width="13.140625" style="3" customWidth="1"/>
    <col min="9" max="9" width="0" style="3" hidden="1" customWidth="1"/>
    <col min="10" max="10" width="9.7109375" style="3" hidden="1" customWidth="1"/>
    <col min="11" max="11" width="10.5703125" style="3" bestFit="1" customWidth="1"/>
    <col min="12" max="16384" width="9.140625" style="3"/>
  </cols>
  <sheetData>
    <row r="1" spans="1:11" ht="60" customHeight="1" x14ac:dyDescent="0.2">
      <c r="A1" s="224" t="s">
        <v>90</v>
      </c>
      <c r="B1" s="224"/>
      <c r="C1" s="224"/>
      <c r="D1" s="224"/>
      <c r="E1" s="224"/>
      <c r="F1" s="224"/>
      <c r="G1" s="224"/>
      <c r="H1" s="224"/>
    </row>
    <row r="2" spans="1:11" s="38" customFormat="1" ht="12.95" customHeight="1" x14ac:dyDescent="0.2">
      <c r="A2" s="36" t="s">
        <v>64</v>
      </c>
      <c r="B2" s="36"/>
      <c r="C2" s="36"/>
      <c r="D2" s="36"/>
      <c r="E2" s="36"/>
      <c r="F2" s="36"/>
      <c r="G2" s="36"/>
      <c r="H2" s="36"/>
    </row>
    <row r="3" spans="1:11" ht="54" customHeight="1" x14ac:dyDescent="0.2">
      <c r="A3" s="226" t="s">
        <v>41</v>
      </c>
      <c r="B3" s="191" t="s">
        <v>22</v>
      </c>
      <c r="C3" s="191" t="s">
        <v>36</v>
      </c>
      <c r="D3" s="191" t="s">
        <v>37</v>
      </c>
      <c r="E3" s="191" t="s">
        <v>38</v>
      </c>
      <c r="F3" s="194" t="s">
        <v>39</v>
      </c>
      <c r="G3" s="221" t="s">
        <v>58</v>
      </c>
      <c r="H3" s="191" t="s">
        <v>59</v>
      </c>
      <c r="J3" s="173" t="s">
        <v>97</v>
      </c>
    </row>
    <row r="4" spans="1:11" ht="20.100000000000001" customHeight="1" x14ac:dyDescent="0.2">
      <c r="A4" s="226"/>
      <c r="B4" s="6" t="s">
        <v>27</v>
      </c>
      <c r="C4" s="6" t="s">
        <v>95</v>
      </c>
      <c r="D4" s="6" t="s">
        <v>78</v>
      </c>
      <c r="E4" s="6" t="s">
        <v>34</v>
      </c>
      <c r="F4" s="163" t="s">
        <v>34</v>
      </c>
      <c r="G4" s="6" t="s">
        <v>44</v>
      </c>
      <c r="H4" s="6" t="s">
        <v>44</v>
      </c>
      <c r="J4" s="125"/>
    </row>
    <row r="5" spans="1:11" ht="26.1" customHeight="1" x14ac:dyDescent="0.2">
      <c r="A5" s="12" t="s">
        <v>57</v>
      </c>
      <c r="B5" s="11">
        <v>25345</v>
      </c>
      <c r="C5" s="137">
        <f>SUM(C6:C37)</f>
        <v>3146</v>
      </c>
      <c r="D5" s="137">
        <f>SUM(D6:D37)</f>
        <v>35866</v>
      </c>
      <c r="E5" s="162">
        <f>D5/C5*1000</f>
        <v>11400.508582326765</v>
      </c>
      <c r="F5" s="170">
        <f>D5/J5*1000</f>
        <v>939.68284642840217</v>
      </c>
      <c r="G5" s="18">
        <f>SUM(G6:G37)</f>
        <v>100</v>
      </c>
      <c r="H5" s="18">
        <f>SUM(H6:H37)</f>
        <v>100</v>
      </c>
      <c r="J5" s="97">
        <v>38168.197</v>
      </c>
      <c r="K5" s="26"/>
    </row>
    <row r="6" spans="1:11" ht="17.100000000000001" customHeight="1" x14ac:dyDescent="0.2">
      <c r="A6" s="76" t="s">
        <v>8</v>
      </c>
      <c r="B6" s="8">
        <v>1110</v>
      </c>
      <c r="C6" s="150" t="s">
        <v>94</v>
      </c>
      <c r="D6" s="150" t="s">
        <v>94</v>
      </c>
      <c r="E6" s="150" t="s">
        <v>94</v>
      </c>
      <c r="F6" s="171" t="s">
        <v>94</v>
      </c>
      <c r="G6" s="17" t="s">
        <v>94</v>
      </c>
      <c r="H6" s="17" t="s">
        <v>94</v>
      </c>
      <c r="J6" s="106">
        <v>1414.3109999999999</v>
      </c>
    </row>
    <row r="7" spans="1:11" ht="17.100000000000001" customHeight="1" x14ac:dyDescent="0.2">
      <c r="A7" s="76" t="s">
        <v>77</v>
      </c>
      <c r="B7" s="30"/>
      <c r="C7" s="150" t="s">
        <v>94</v>
      </c>
      <c r="D7" s="150" t="s">
        <v>94</v>
      </c>
      <c r="E7" s="150" t="s">
        <v>94</v>
      </c>
      <c r="F7" s="171" t="s">
        <v>94</v>
      </c>
      <c r="G7" s="17" t="s">
        <v>94</v>
      </c>
      <c r="H7" s="17" t="s">
        <v>94</v>
      </c>
      <c r="J7" s="106">
        <v>1185.0940000000001</v>
      </c>
    </row>
    <row r="8" spans="1:11" ht="17.100000000000001" customHeight="1" x14ac:dyDescent="0.2">
      <c r="A8" s="76" t="s">
        <v>13</v>
      </c>
      <c r="B8" s="8">
        <v>967</v>
      </c>
      <c r="C8" s="15">
        <v>380</v>
      </c>
      <c r="D8" s="15">
        <v>2130</v>
      </c>
      <c r="E8" s="150">
        <f>D8/C8*1000</f>
        <v>5605.2631578947376</v>
      </c>
      <c r="F8" s="171">
        <f>D8/J8*1000</f>
        <v>1631.4850573585722</v>
      </c>
      <c r="G8" s="9">
        <f>C8/$C$5*100</f>
        <v>12.078830260648441</v>
      </c>
      <c r="H8" s="9">
        <f>D8/$D$5*100</f>
        <v>5.9387720961356161</v>
      </c>
      <c r="J8" s="106">
        <v>1305.559</v>
      </c>
    </row>
    <row r="9" spans="1:11" ht="17.100000000000001" customHeight="1" x14ac:dyDescent="0.2">
      <c r="A9" s="76" t="s">
        <v>12</v>
      </c>
      <c r="B9" s="8">
        <v>417</v>
      </c>
      <c r="C9" s="118">
        <v>2</v>
      </c>
      <c r="D9" s="15">
        <v>5</v>
      </c>
      <c r="E9" s="150">
        <f>D9/C9*1000</f>
        <v>2500</v>
      </c>
      <c r="F9" s="171">
        <f>D9/J9*1000</f>
        <v>9.8513044112170878</v>
      </c>
      <c r="G9" s="9">
        <f>C9/$C$5*100</f>
        <v>6.3572790845518118E-2</v>
      </c>
      <c r="H9" s="9">
        <f>D9/$D$5*100</f>
        <v>1.3940779568393465E-2</v>
      </c>
      <c r="J9" s="106">
        <v>507.54700000000003</v>
      </c>
    </row>
    <row r="10" spans="1:11" ht="17.100000000000001" customHeight="1" x14ac:dyDescent="0.2">
      <c r="A10" s="76" t="s">
        <v>20</v>
      </c>
      <c r="B10" s="8">
        <v>823</v>
      </c>
      <c r="C10" s="15">
        <v>8</v>
      </c>
      <c r="D10" s="15">
        <v>60</v>
      </c>
      <c r="E10" s="150">
        <f>D10/C10*1000</f>
        <v>7500</v>
      </c>
      <c r="F10" s="171">
        <f>D10/J10*1000</f>
        <v>61.980397666231426</v>
      </c>
      <c r="G10" s="9">
        <f>C10/$C$5*100</f>
        <v>0.25429116338207247</v>
      </c>
      <c r="H10" s="9">
        <f>D10/$D$5*100</f>
        <v>0.16728935482072158</v>
      </c>
      <c r="J10" s="106">
        <v>968.048</v>
      </c>
    </row>
    <row r="11" spans="1:11" ht="17.100000000000001" customHeight="1" x14ac:dyDescent="0.2">
      <c r="A11" s="76" t="s">
        <v>2</v>
      </c>
      <c r="B11" s="8">
        <v>1472</v>
      </c>
      <c r="C11" s="15">
        <v>230</v>
      </c>
      <c r="D11" s="15">
        <v>2590</v>
      </c>
      <c r="E11" s="150">
        <f>D11/C11*1000</f>
        <v>11260.86956521739</v>
      </c>
      <c r="F11" s="171">
        <f>D11/J11*1000</f>
        <v>1506.5768770115567</v>
      </c>
      <c r="G11" s="9">
        <f>C11/$C$5*100</f>
        <v>7.3108709472345836</v>
      </c>
      <c r="H11" s="9">
        <f>D11/$D$5*100</f>
        <v>7.2213238164278142</v>
      </c>
      <c r="J11" s="106">
        <v>1719.1289999999999</v>
      </c>
    </row>
    <row r="12" spans="1:11" ht="17.100000000000001" customHeight="1" x14ac:dyDescent="0.2">
      <c r="A12" s="76" t="s">
        <v>17</v>
      </c>
      <c r="B12" s="8">
        <v>439</v>
      </c>
      <c r="C12" s="15">
        <v>6</v>
      </c>
      <c r="D12" s="15">
        <v>30</v>
      </c>
      <c r="E12" s="150">
        <f>D12/C12*1000</f>
        <v>5000</v>
      </c>
      <c r="F12" s="171">
        <f>D12/J12*1000</f>
        <v>63.979526551503518</v>
      </c>
      <c r="G12" s="9">
        <f>C12/$C$5*100</f>
        <v>0.19071837253655435</v>
      </c>
      <c r="H12" s="9">
        <f>D12/$D$5*100</f>
        <v>8.3644677410360788E-2</v>
      </c>
      <c r="J12" s="106">
        <v>468.9</v>
      </c>
    </row>
    <row r="13" spans="1:11" ht="17.100000000000001" customHeight="1" x14ac:dyDescent="0.2">
      <c r="A13" s="76" t="s">
        <v>15</v>
      </c>
      <c r="B13" s="8">
        <v>1287</v>
      </c>
      <c r="C13" s="150" t="s">
        <v>94</v>
      </c>
      <c r="D13" s="150" t="s">
        <v>94</v>
      </c>
      <c r="E13" s="150" t="s">
        <v>94</v>
      </c>
      <c r="F13" s="171" t="s">
        <v>94</v>
      </c>
      <c r="G13" s="17" t="s">
        <v>94</v>
      </c>
      <c r="H13" s="17" t="s">
        <v>94</v>
      </c>
      <c r="J13" s="106">
        <v>1855.5509999999999</v>
      </c>
    </row>
    <row r="14" spans="1:11" ht="17.100000000000001" customHeight="1" x14ac:dyDescent="0.2">
      <c r="A14" s="76" t="s">
        <v>67</v>
      </c>
      <c r="B14" s="8">
        <v>474</v>
      </c>
      <c r="C14" s="15">
        <v>30</v>
      </c>
      <c r="D14" s="15">
        <v>190</v>
      </c>
      <c r="E14" s="150">
        <f>D14/C14*1000</f>
        <v>6333.333333333333</v>
      </c>
      <c r="F14" s="171">
        <f>D14/J14*1000</f>
        <v>121.6755361728561</v>
      </c>
      <c r="G14" s="9">
        <f>C14/$C$5*100</f>
        <v>0.95359186268277174</v>
      </c>
      <c r="H14" s="9">
        <f>D14/$D$5*100</f>
        <v>0.52974962359895161</v>
      </c>
      <c r="J14" s="106">
        <v>1561.53</v>
      </c>
    </row>
    <row r="15" spans="1:11" ht="17.100000000000001" customHeight="1" x14ac:dyDescent="0.2">
      <c r="A15" s="76" t="s">
        <v>68</v>
      </c>
      <c r="B15" s="8">
        <v>914</v>
      </c>
      <c r="C15" s="15">
        <v>10</v>
      </c>
      <c r="D15" s="15">
        <v>97</v>
      </c>
      <c r="E15" s="150">
        <f>D15/C15*1000</f>
        <v>9700</v>
      </c>
      <c r="F15" s="171">
        <f>D15/J15*1000</f>
        <v>94.183809900174865</v>
      </c>
      <c r="G15" s="9">
        <f>C15/$C$5*100</f>
        <v>0.31786395422759062</v>
      </c>
      <c r="H15" s="9">
        <f>D15/$D$5*100</f>
        <v>0.27045112362683321</v>
      </c>
      <c r="J15" s="106">
        <v>1029.9010000000001</v>
      </c>
    </row>
    <row r="16" spans="1:11" ht="17.100000000000001" customHeight="1" x14ac:dyDescent="0.2">
      <c r="A16" s="76" t="s">
        <v>6</v>
      </c>
      <c r="B16" s="8">
        <v>650</v>
      </c>
      <c r="C16" s="15">
        <v>20</v>
      </c>
      <c r="D16" s="15">
        <v>340</v>
      </c>
      <c r="E16" s="150">
        <f>D16/C16*1000</f>
        <v>17000</v>
      </c>
      <c r="F16" s="171">
        <f>D16/J16*1000</f>
        <v>610.21572920779647</v>
      </c>
      <c r="G16" s="9">
        <f>C16/$C$5*100</f>
        <v>0.63572790845518123</v>
      </c>
      <c r="H16" s="9">
        <f>D16/$D$5*100</f>
        <v>0.94797301065075568</v>
      </c>
      <c r="J16" s="106">
        <v>557.17999999999995</v>
      </c>
    </row>
    <row r="17" spans="1:10" ht="17.100000000000001" customHeight="1" x14ac:dyDescent="0.2">
      <c r="A17" s="76" t="s">
        <v>9</v>
      </c>
      <c r="B17" s="8">
        <v>848</v>
      </c>
      <c r="C17" s="15">
        <v>30</v>
      </c>
      <c r="D17" s="15">
        <v>160</v>
      </c>
      <c r="E17" s="150">
        <f>D17/C17*1000</f>
        <v>5333.333333333333</v>
      </c>
      <c r="F17" s="171">
        <f>D17/J17*1000</f>
        <v>151.54858979301304</v>
      </c>
      <c r="G17" s="9">
        <f>C17/$C$5*100</f>
        <v>0.95359186268277174</v>
      </c>
      <c r="H17" s="9">
        <f>D17/$D$5*100</f>
        <v>0.44610494618859087</v>
      </c>
      <c r="J17" s="106">
        <v>1055.7670000000001</v>
      </c>
    </row>
    <row r="18" spans="1:10" ht="17.100000000000001" customHeight="1" x14ac:dyDescent="0.2">
      <c r="A18" s="76" t="s">
        <v>7</v>
      </c>
      <c r="B18" s="8">
        <v>478</v>
      </c>
      <c r="C18" s="150" t="s">
        <v>94</v>
      </c>
      <c r="D18" s="150" t="s">
        <v>94</v>
      </c>
      <c r="E18" s="150" t="s">
        <v>94</v>
      </c>
      <c r="F18" s="171" t="s">
        <v>94</v>
      </c>
      <c r="G18" s="17" t="s">
        <v>94</v>
      </c>
      <c r="H18" s="17" t="s">
        <v>94</v>
      </c>
      <c r="J18" s="106">
        <v>754.47699999999998</v>
      </c>
    </row>
    <row r="19" spans="1:10" ht="17.100000000000001" customHeight="1" x14ac:dyDescent="0.2">
      <c r="A19" s="76" t="s">
        <v>71</v>
      </c>
      <c r="B19" s="30"/>
      <c r="C19" s="150" t="s">
        <v>94</v>
      </c>
      <c r="D19" s="150" t="s">
        <v>94</v>
      </c>
      <c r="E19" s="150" t="s">
        <v>94</v>
      </c>
      <c r="F19" s="171" t="s">
        <v>94</v>
      </c>
      <c r="G19" s="17" t="s">
        <v>94</v>
      </c>
      <c r="H19" s="17" t="s">
        <v>94</v>
      </c>
      <c r="J19" s="106">
        <v>1066.721</v>
      </c>
    </row>
    <row r="20" spans="1:10" ht="17.100000000000001" customHeight="1" x14ac:dyDescent="0.2">
      <c r="A20" s="76" t="s">
        <v>5</v>
      </c>
      <c r="B20" s="8">
        <v>731</v>
      </c>
      <c r="C20" s="15">
        <v>340</v>
      </c>
      <c r="D20" s="15">
        <v>3570</v>
      </c>
      <c r="E20" s="150">
        <f>D20/C20*1000</f>
        <v>10500</v>
      </c>
      <c r="F20" s="171">
        <f>D20/J20*1000</f>
        <v>2984.128947806164</v>
      </c>
      <c r="G20" s="9">
        <f>C20/$C$5*100</f>
        <v>10.80737444373808</v>
      </c>
      <c r="H20" s="9">
        <f>D20/$D$5*100</f>
        <v>9.9537166118329345</v>
      </c>
      <c r="J20" s="106">
        <v>1196.329</v>
      </c>
    </row>
    <row r="21" spans="1:10" ht="17.100000000000001" customHeight="1" x14ac:dyDescent="0.2">
      <c r="A21" s="76" t="s">
        <v>11</v>
      </c>
      <c r="B21" s="8">
        <v>1105</v>
      </c>
      <c r="C21" s="150" t="s">
        <v>94</v>
      </c>
      <c r="D21" s="150" t="s">
        <v>94</v>
      </c>
      <c r="E21" s="150" t="s">
        <v>94</v>
      </c>
      <c r="F21" s="171" t="s">
        <v>94</v>
      </c>
      <c r="G21" s="17" t="s">
        <v>94</v>
      </c>
      <c r="H21" s="17" t="s">
        <v>94</v>
      </c>
      <c r="J21" s="106">
        <v>841.05499999999995</v>
      </c>
    </row>
    <row r="22" spans="1:10" ht="17.100000000000001" customHeight="1" x14ac:dyDescent="0.2">
      <c r="A22" s="76" t="s">
        <v>81</v>
      </c>
      <c r="B22" s="30"/>
      <c r="C22" s="141">
        <v>20</v>
      </c>
      <c r="D22" s="141">
        <v>70</v>
      </c>
      <c r="E22" s="150">
        <f>D22/C22*1000</f>
        <v>3500</v>
      </c>
      <c r="F22" s="171">
        <f>D22/J22*1000</f>
        <v>108.92517307431963</v>
      </c>
      <c r="G22" s="9">
        <f>C22/$C$5*100</f>
        <v>0.63572790845518123</v>
      </c>
      <c r="H22" s="9">
        <f>D22/$D$5*100</f>
        <v>0.19517091395750849</v>
      </c>
      <c r="J22" s="106">
        <v>642.64300000000003</v>
      </c>
    </row>
    <row r="23" spans="1:10" ht="17.100000000000001" customHeight="1" x14ac:dyDescent="0.2">
      <c r="A23" s="76" t="s">
        <v>14</v>
      </c>
      <c r="B23" s="8">
        <v>691</v>
      </c>
      <c r="C23" s="150" t="s">
        <v>94</v>
      </c>
      <c r="D23" s="150" t="s">
        <v>94</v>
      </c>
      <c r="E23" s="150" t="s">
        <v>94</v>
      </c>
      <c r="F23" s="171" t="s">
        <v>94</v>
      </c>
      <c r="G23" s="17" t="s">
        <v>94</v>
      </c>
      <c r="H23" s="17" t="s">
        <v>94</v>
      </c>
      <c r="J23" s="106">
        <v>983</v>
      </c>
    </row>
    <row r="24" spans="1:10" ht="17.100000000000001" customHeight="1" x14ac:dyDescent="0.2">
      <c r="A24" s="76" t="s">
        <v>21</v>
      </c>
      <c r="B24" s="8">
        <v>1563</v>
      </c>
      <c r="C24" s="15">
        <v>30</v>
      </c>
      <c r="D24" s="16">
        <v>198</v>
      </c>
      <c r="E24" s="150">
        <f>D24/C24*1000</f>
        <v>6600</v>
      </c>
      <c r="F24" s="171">
        <f>D24/J24*1000</f>
        <v>258.93319523562917</v>
      </c>
      <c r="G24" s="9">
        <f>C24/$C$5*100</f>
        <v>0.95359186268277174</v>
      </c>
      <c r="H24" s="9">
        <f>D24/$D$5*100</f>
        <v>0.55205487090838112</v>
      </c>
      <c r="J24" s="106">
        <v>764.67600000000004</v>
      </c>
    </row>
    <row r="25" spans="1:10" ht="17.100000000000001" customHeight="1" x14ac:dyDescent="0.2">
      <c r="A25" s="76" t="s">
        <v>10</v>
      </c>
      <c r="B25" s="8">
        <v>2136</v>
      </c>
      <c r="C25" s="15">
        <v>20</v>
      </c>
      <c r="D25" s="16">
        <v>100</v>
      </c>
      <c r="E25" s="150">
        <f>D25/C25*1000</f>
        <v>5000</v>
      </c>
      <c r="F25" s="171">
        <f>D25/J25*1000</f>
        <v>60.153740931071631</v>
      </c>
      <c r="G25" s="9">
        <f>C25/$C$5*100</f>
        <v>0.63572790845518123</v>
      </c>
      <c r="H25" s="9">
        <f>D25/$D$5*100</f>
        <v>0.27881559136786932</v>
      </c>
      <c r="J25" s="106">
        <v>1662.4069999999999</v>
      </c>
    </row>
    <row r="26" spans="1:10" ht="17.100000000000001" customHeight="1" x14ac:dyDescent="0.2">
      <c r="A26" s="76" t="s">
        <v>3</v>
      </c>
      <c r="B26" s="8">
        <v>1262</v>
      </c>
      <c r="C26" s="15">
        <v>280</v>
      </c>
      <c r="D26" s="15">
        <v>3996</v>
      </c>
      <c r="E26" s="150">
        <f>D26/C26*1000</f>
        <v>14271.428571428572</v>
      </c>
      <c r="F26" s="171">
        <f>D26/J26*1000</f>
        <v>1570.6281529986775</v>
      </c>
      <c r="G26" s="9">
        <f>C26/$C$5*100</f>
        <v>8.9001907183725351</v>
      </c>
      <c r="H26" s="9">
        <f>D26/$D$5*100</f>
        <v>11.141471031060057</v>
      </c>
      <c r="J26" s="106">
        <v>2544.2049999999999</v>
      </c>
    </row>
    <row r="27" spans="1:10" ht="17.100000000000001" customHeight="1" x14ac:dyDescent="0.2">
      <c r="A27" s="76" t="s">
        <v>80</v>
      </c>
      <c r="B27" s="30"/>
      <c r="C27" s="141">
        <v>20</v>
      </c>
      <c r="D27" s="141">
        <v>90</v>
      </c>
      <c r="E27" s="150">
        <f>D27/C27*1000</f>
        <v>4500</v>
      </c>
      <c r="F27" s="171">
        <f>D27/J27*1000</f>
        <v>180.89543239033216</v>
      </c>
      <c r="G27" s="9">
        <f>C27/$C$5*100</f>
        <v>0.63572790845518123</v>
      </c>
      <c r="H27" s="9">
        <f>D27/$D$5*100</f>
        <v>0.25093403223108235</v>
      </c>
      <c r="J27" s="106">
        <v>497.52499999999998</v>
      </c>
    </row>
    <row r="28" spans="1:10" ht="17.100000000000001" customHeight="1" x14ac:dyDescent="0.2">
      <c r="A28" s="76" t="s">
        <v>72</v>
      </c>
      <c r="B28" s="30"/>
      <c r="C28" s="150" t="s">
        <v>94</v>
      </c>
      <c r="D28" s="150" t="s">
        <v>94</v>
      </c>
      <c r="E28" s="150" t="s">
        <v>94</v>
      </c>
      <c r="F28" s="171" t="s">
        <v>94</v>
      </c>
      <c r="G28" s="17" t="s">
        <v>94</v>
      </c>
      <c r="H28" s="17" t="s">
        <v>94</v>
      </c>
      <c r="J28" s="106">
        <v>571.17200000000003</v>
      </c>
    </row>
    <row r="29" spans="1:10" ht="17.100000000000001" customHeight="1" x14ac:dyDescent="0.2">
      <c r="A29" s="76" t="s">
        <v>1</v>
      </c>
      <c r="B29" s="8">
        <v>3163</v>
      </c>
      <c r="C29" s="15">
        <v>550</v>
      </c>
      <c r="D29" s="15">
        <v>9380</v>
      </c>
      <c r="E29" s="150">
        <f t="shared" ref="E29:E35" si="0">D29/C29*1000</f>
        <v>17054.545454545456</v>
      </c>
      <c r="F29" s="171">
        <f t="shared" ref="F29:F35" si="1">D29/J29*1000</f>
        <v>5698.4799395888222</v>
      </c>
      <c r="G29" s="9">
        <f t="shared" ref="G29:G35" si="2">C29/$C$5*100</f>
        <v>17.482517482517483</v>
      </c>
      <c r="H29" s="9">
        <f t="shared" ref="H29:H35" si="3">D29/$D$5*100</f>
        <v>26.152902470306138</v>
      </c>
      <c r="J29" s="106">
        <v>1646.0530000000001</v>
      </c>
    </row>
    <row r="30" spans="1:10" ht="17.100000000000001" customHeight="1" x14ac:dyDescent="0.2">
      <c r="A30" s="76" t="s">
        <v>73</v>
      </c>
      <c r="B30" s="30"/>
      <c r="C30" s="141">
        <v>30</v>
      </c>
      <c r="D30" s="141">
        <v>150</v>
      </c>
      <c r="E30" s="150">
        <f t="shared" si="0"/>
        <v>5000</v>
      </c>
      <c r="F30" s="171">
        <f t="shared" si="1"/>
        <v>579.86477553434543</v>
      </c>
      <c r="G30" s="9">
        <f t="shared" si="2"/>
        <v>0.95359186268277174</v>
      </c>
      <c r="H30" s="9">
        <f t="shared" si="3"/>
        <v>0.4182233870518039</v>
      </c>
      <c r="J30" s="106">
        <v>258.68099999999998</v>
      </c>
    </row>
    <row r="31" spans="1:10" ht="17.100000000000001" customHeight="1" x14ac:dyDescent="0.2">
      <c r="A31" s="76" t="s">
        <v>0</v>
      </c>
      <c r="B31" s="8">
        <v>657</v>
      </c>
      <c r="C31" s="15">
        <v>240</v>
      </c>
      <c r="D31" s="15">
        <v>3030</v>
      </c>
      <c r="E31" s="150">
        <f t="shared" si="0"/>
        <v>12625</v>
      </c>
      <c r="F31" s="171">
        <f t="shared" si="1"/>
        <v>629.62962193338683</v>
      </c>
      <c r="G31" s="9">
        <f t="shared" si="2"/>
        <v>7.6287349014621739</v>
      </c>
      <c r="H31" s="9">
        <f t="shared" si="3"/>
        <v>8.4481124184464385</v>
      </c>
      <c r="J31" s="106">
        <v>4812.3530000000001</v>
      </c>
    </row>
    <row r="32" spans="1:10" ht="17.100000000000001" customHeight="1" x14ac:dyDescent="0.2">
      <c r="A32" s="76" t="s">
        <v>74</v>
      </c>
      <c r="B32" s="30"/>
      <c r="C32" s="141">
        <v>20</v>
      </c>
      <c r="D32" s="141">
        <v>80</v>
      </c>
      <c r="E32" s="150">
        <f t="shared" si="0"/>
        <v>4000</v>
      </c>
      <c r="F32" s="171">
        <f t="shared" si="1"/>
        <v>111.38834432364999</v>
      </c>
      <c r="G32" s="9">
        <f t="shared" si="2"/>
        <v>0.63572790845518123</v>
      </c>
      <c r="H32" s="9">
        <f t="shared" si="3"/>
        <v>0.22305247309429543</v>
      </c>
      <c r="J32" s="106">
        <v>718.20799999999997</v>
      </c>
    </row>
    <row r="33" spans="1:10" ht="17.100000000000001" customHeight="1" x14ac:dyDescent="0.2">
      <c r="A33" s="76" t="s">
        <v>19</v>
      </c>
      <c r="B33" s="8">
        <v>1493</v>
      </c>
      <c r="C33" s="15">
        <v>40</v>
      </c>
      <c r="D33" s="15">
        <v>180</v>
      </c>
      <c r="E33" s="150">
        <f t="shared" si="0"/>
        <v>4500</v>
      </c>
      <c r="F33" s="171">
        <f t="shared" si="1"/>
        <v>219.52799042857961</v>
      </c>
      <c r="G33" s="9">
        <f t="shared" si="2"/>
        <v>1.2714558169103625</v>
      </c>
      <c r="H33" s="9">
        <f t="shared" si="3"/>
        <v>0.5018680644621647</v>
      </c>
      <c r="J33" s="106">
        <v>819.94100000000003</v>
      </c>
    </row>
    <row r="34" spans="1:10" ht="17.100000000000001" customHeight="1" x14ac:dyDescent="0.2">
      <c r="A34" s="76" t="s">
        <v>4</v>
      </c>
      <c r="B34" s="8">
        <v>1924</v>
      </c>
      <c r="C34" s="16">
        <v>700</v>
      </c>
      <c r="D34" s="16">
        <v>8430</v>
      </c>
      <c r="E34" s="150">
        <f t="shared" si="0"/>
        <v>12042.857142857143</v>
      </c>
      <c r="F34" s="171">
        <f t="shared" si="1"/>
        <v>4857.2722527026144</v>
      </c>
      <c r="G34" s="9">
        <f t="shared" si="2"/>
        <v>22.250476795931341</v>
      </c>
      <c r="H34" s="9">
        <f t="shared" si="3"/>
        <v>23.504154352311382</v>
      </c>
      <c r="J34" s="106">
        <v>1735.5419999999999</v>
      </c>
    </row>
    <row r="35" spans="1:10" ht="17.100000000000001" customHeight="1" x14ac:dyDescent="0.2">
      <c r="A35" s="76" t="s">
        <v>18</v>
      </c>
      <c r="B35" s="8">
        <v>354</v>
      </c>
      <c r="C35" s="16">
        <v>140</v>
      </c>
      <c r="D35" s="16">
        <v>990</v>
      </c>
      <c r="E35" s="150">
        <f t="shared" si="0"/>
        <v>7071.4285714285716</v>
      </c>
      <c r="F35" s="171">
        <f t="shared" si="1"/>
        <v>394.67468241644559</v>
      </c>
      <c r="G35" s="9">
        <f t="shared" si="2"/>
        <v>4.4500953591862675</v>
      </c>
      <c r="H35" s="9">
        <f t="shared" si="3"/>
        <v>2.760274354541906</v>
      </c>
      <c r="J35" s="106">
        <v>2508.395</v>
      </c>
    </row>
    <row r="36" spans="1:10" ht="17.100000000000001" customHeight="1" x14ac:dyDescent="0.2">
      <c r="A36" s="76" t="s">
        <v>16</v>
      </c>
      <c r="B36" s="8">
        <v>817</v>
      </c>
      <c r="C36" s="150" t="s">
        <v>94</v>
      </c>
      <c r="D36" s="150" t="s">
        <v>94</v>
      </c>
      <c r="E36" s="150" t="s">
        <v>94</v>
      </c>
      <c r="F36" s="171" t="s">
        <v>94</v>
      </c>
      <c r="G36" s="17" t="s">
        <v>94</v>
      </c>
      <c r="H36" s="17" t="s">
        <v>94</v>
      </c>
      <c r="J36" s="106">
        <v>455.827</v>
      </c>
    </row>
    <row r="37" spans="1:10" ht="17.100000000000001" customHeight="1" x14ac:dyDescent="0.2">
      <c r="A37" s="76" t="s">
        <v>62</v>
      </c>
      <c r="B37" s="8"/>
      <c r="C37" s="150" t="s">
        <v>94</v>
      </c>
      <c r="D37" s="150" t="s">
        <v>94</v>
      </c>
      <c r="E37" s="150" t="s">
        <v>94</v>
      </c>
      <c r="F37" s="171" t="s">
        <v>94</v>
      </c>
      <c r="G37" s="17" t="s">
        <v>94</v>
      </c>
      <c r="H37" s="17" t="s">
        <v>94</v>
      </c>
      <c r="J37" s="106">
        <v>171.815</v>
      </c>
    </row>
    <row r="38" spans="1:10" ht="7.5" customHeight="1" x14ac:dyDescent="0.2">
      <c r="C38" s="29"/>
      <c r="D38" s="29"/>
      <c r="G38" s="26"/>
      <c r="H38" s="26"/>
    </row>
    <row r="39" spans="1:10" s="38" customFormat="1" ht="12" x14ac:dyDescent="0.2">
      <c r="D39" s="20"/>
      <c r="E39" s="20"/>
      <c r="H39" s="21" t="s">
        <v>79</v>
      </c>
    </row>
    <row r="40" spans="1:10" x14ac:dyDescent="0.2">
      <c r="D40" s="1"/>
      <c r="E40" s="1"/>
    </row>
  </sheetData>
  <sortState ref="A6:K37">
    <sortCondition ref="A6:A37"/>
  </sortState>
  <mergeCells count="2">
    <mergeCell ref="A1:H1"/>
    <mergeCell ref="A3:A4"/>
  </mergeCells>
  <printOptions horizontalCentered="1"/>
  <pageMargins left="0.75" right="0.75" top="0.75" bottom="0.75" header="0.511811023622047" footer="0.511811023622047"/>
  <pageSetup paperSize="9" orientation="portrait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40"/>
  <sheetViews>
    <sheetView view="pageBreakPreview" zoomScaleSheetLayoutView="100" workbookViewId="0">
      <selection activeCell="A3" sqref="A3:A4"/>
    </sheetView>
  </sheetViews>
  <sheetFormatPr defaultRowHeight="12.75" x14ac:dyDescent="0.2"/>
  <cols>
    <col min="1" max="1" width="13.7109375" style="3" customWidth="1"/>
    <col min="2" max="2" width="10.7109375" style="3" hidden="1" customWidth="1"/>
    <col min="3" max="3" width="10" style="3" customWidth="1"/>
    <col min="4" max="4" width="11.140625" style="3" customWidth="1"/>
    <col min="5" max="5" width="10.7109375" style="3" customWidth="1"/>
    <col min="6" max="6" width="10.85546875" style="3" customWidth="1"/>
    <col min="7" max="8" width="13.28515625" style="3" customWidth="1"/>
    <col min="9" max="9" width="0" style="3" hidden="1" customWidth="1"/>
    <col min="10" max="10" width="9.85546875" style="3" hidden="1" customWidth="1"/>
    <col min="11" max="16384" width="9.140625" style="3"/>
  </cols>
  <sheetData>
    <row r="1" spans="1:10" ht="60" customHeight="1" x14ac:dyDescent="0.2">
      <c r="A1" s="224" t="s">
        <v>91</v>
      </c>
      <c r="B1" s="224"/>
      <c r="C1" s="224"/>
      <c r="D1" s="224"/>
      <c r="E1" s="224"/>
      <c r="F1" s="224"/>
      <c r="G1" s="224"/>
      <c r="H1" s="224"/>
    </row>
    <row r="2" spans="1:10" s="38" customFormat="1" ht="12.95" customHeight="1" x14ac:dyDescent="0.2">
      <c r="A2" s="36" t="s">
        <v>65</v>
      </c>
      <c r="B2" s="36"/>
      <c r="C2" s="36"/>
      <c r="D2" s="36"/>
      <c r="E2" s="36"/>
      <c r="F2" s="36"/>
      <c r="G2" s="36"/>
      <c r="H2" s="36"/>
    </row>
    <row r="3" spans="1:10" ht="54" customHeight="1" x14ac:dyDescent="0.2">
      <c r="A3" s="226" t="s">
        <v>41</v>
      </c>
      <c r="B3" s="191" t="s">
        <v>22</v>
      </c>
      <c r="C3" s="191" t="s">
        <v>36</v>
      </c>
      <c r="D3" s="191" t="s">
        <v>37</v>
      </c>
      <c r="E3" s="191" t="s">
        <v>38</v>
      </c>
      <c r="F3" s="194" t="s">
        <v>39</v>
      </c>
      <c r="G3" s="221" t="s">
        <v>58</v>
      </c>
      <c r="H3" s="191" t="s">
        <v>59</v>
      </c>
      <c r="J3" s="173" t="s">
        <v>97</v>
      </c>
    </row>
    <row r="4" spans="1:10" ht="20.100000000000001" customHeight="1" x14ac:dyDescent="0.2">
      <c r="A4" s="226"/>
      <c r="B4" s="6" t="s">
        <v>27</v>
      </c>
      <c r="C4" s="6" t="s">
        <v>47</v>
      </c>
      <c r="D4" s="6" t="s">
        <v>93</v>
      </c>
      <c r="E4" s="6" t="s">
        <v>34</v>
      </c>
      <c r="F4" s="163" t="s">
        <v>34</v>
      </c>
      <c r="G4" s="6" t="s">
        <v>44</v>
      </c>
      <c r="H4" s="6" t="s">
        <v>44</v>
      </c>
      <c r="J4" s="125"/>
    </row>
    <row r="5" spans="1:10" ht="26.1" customHeight="1" x14ac:dyDescent="0.2">
      <c r="A5" s="12" t="s">
        <v>57</v>
      </c>
      <c r="B5" s="11">
        <v>25345</v>
      </c>
      <c r="C5" s="162">
        <f>SUM(C6:C37)</f>
        <v>1951</v>
      </c>
      <c r="D5" s="162">
        <f>SUM(D6:D37)</f>
        <v>14185</v>
      </c>
      <c r="E5" s="162">
        <f>D5/C5*1000</f>
        <v>7270.6304459251669</v>
      </c>
      <c r="F5" s="172">
        <f>D5/J5</f>
        <v>0.3716444871629645</v>
      </c>
      <c r="G5" s="18">
        <f>SUM(G6:G37)</f>
        <v>99.999999999999986</v>
      </c>
      <c r="H5" s="18">
        <f>SUM(H6:H37)</f>
        <v>100</v>
      </c>
      <c r="J5" s="97">
        <v>38168.197</v>
      </c>
    </row>
    <row r="6" spans="1:10" ht="17.100000000000001" customHeight="1" x14ac:dyDescent="0.2">
      <c r="A6" s="76" t="s">
        <v>8</v>
      </c>
      <c r="B6" s="8">
        <v>1110</v>
      </c>
      <c r="C6" s="150">
        <v>4</v>
      </c>
      <c r="D6" s="150">
        <v>70</v>
      </c>
      <c r="E6" s="150">
        <f>D6/C6*1000</f>
        <v>17500</v>
      </c>
      <c r="F6" s="168">
        <f>D6/J6</f>
        <v>4.9494064601067235E-2</v>
      </c>
      <c r="G6" s="120">
        <f>C6/$C$5*100</f>
        <v>0.20502306509482315</v>
      </c>
      <c r="H6" s="120">
        <f>D6/$D$5*100</f>
        <v>0.4934790271413465</v>
      </c>
      <c r="J6" s="106">
        <v>1414.3109999999999</v>
      </c>
    </row>
    <row r="7" spans="1:10" ht="17.100000000000001" customHeight="1" x14ac:dyDescent="0.2">
      <c r="A7" s="76" t="s">
        <v>77</v>
      </c>
      <c r="B7" s="8"/>
      <c r="C7" s="151">
        <v>6</v>
      </c>
      <c r="D7" s="151">
        <v>22</v>
      </c>
      <c r="E7" s="150">
        <f>D7/C7*1000</f>
        <v>3666.6666666666665</v>
      </c>
      <c r="F7" s="168">
        <f>D7/J7</f>
        <v>1.8563928262230675E-2</v>
      </c>
      <c r="G7" s="120">
        <f>C7/$C$5*100</f>
        <v>0.30753459764223479</v>
      </c>
      <c r="H7" s="120">
        <f>D7/$D$5*100</f>
        <v>0.15509340853013745</v>
      </c>
      <c r="J7" s="106">
        <v>1185.0940000000001</v>
      </c>
    </row>
    <row r="8" spans="1:10" ht="17.100000000000001" customHeight="1" x14ac:dyDescent="0.2">
      <c r="A8" s="76" t="s">
        <v>13</v>
      </c>
      <c r="B8" s="8">
        <v>967</v>
      </c>
      <c r="C8" s="150">
        <v>13</v>
      </c>
      <c r="D8" s="150">
        <v>17</v>
      </c>
      <c r="E8" s="150">
        <f>D8/C8*1000</f>
        <v>1307.6923076923076</v>
      </c>
      <c r="F8" s="168">
        <f>D8/J8</f>
        <v>1.3021242241828979E-2</v>
      </c>
      <c r="G8" s="120">
        <f>C8/$C$5*100</f>
        <v>0.66632496155817522</v>
      </c>
      <c r="H8" s="120">
        <f>D8/$D$5*100</f>
        <v>0.11984490659146987</v>
      </c>
      <c r="J8" s="106">
        <v>1305.559</v>
      </c>
    </row>
    <row r="9" spans="1:10" ht="17.100000000000001" customHeight="1" x14ac:dyDescent="0.2">
      <c r="A9" s="76" t="s">
        <v>12</v>
      </c>
      <c r="B9" s="8">
        <v>417</v>
      </c>
      <c r="C9" s="150" t="s">
        <v>94</v>
      </c>
      <c r="D9" s="150" t="s">
        <v>94</v>
      </c>
      <c r="E9" s="150" t="s">
        <v>94</v>
      </c>
      <c r="F9" s="171" t="s">
        <v>94</v>
      </c>
      <c r="G9" s="17" t="s">
        <v>94</v>
      </c>
      <c r="H9" s="17" t="s">
        <v>94</v>
      </c>
      <c r="J9" s="106">
        <v>507.54700000000003</v>
      </c>
    </row>
    <row r="10" spans="1:10" ht="17.100000000000001" customHeight="1" x14ac:dyDescent="0.2">
      <c r="A10" s="76" t="s">
        <v>20</v>
      </c>
      <c r="B10" s="8">
        <v>823</v>
      </c>
      <c r="C10" s="150">
        <v>3</v>
      </c>
      <c r="D10" s="150">
        <v>9</v>
      </c>
      <c r="E10" s="150">
        <f t="shared" ref="E10:E15" si="0">D10/C10*1000</f>
        <v>3000</v>
      </c>
      <c r="F10" s="168">
        <f t="shared" ref="F10:F15" si="1">D10/J10</f>
        <v>9.2970596499347136E-3</v>
      </c>
      <c r="G10" s="120">
        <f t="shared" ref="G10:G15" si="2">C10/$C$5*100</f>
        <v>0.15376729882111739</v>
      </c>
      <c r="H10" s="120">
        <f t="shared" ref="H10:H15" si="3">D10/$D$5*100</f>
        <v>6.3447303489601689E-2</v>
      </c>
      <c r="J10" s="106">
        <v>968.048</v>
      </c>
    </row>
    <row r="11" spans="1:10" ht="17.100000000000001" customHeight="1" x14ac:dyDescent="0.2">
      <c r="A11" s="76" t="s">
        <v>2</v>
      </c>
      <c r="B11" s="8">
        <v>1472</v>
      </c>
      <c r="C11" s="150">
        <v>1</v>
      </c>
      <c r="D11" s="150">
        <v>1</v>
      </c>
      <c r="E11" s="150">
        <f t="shared" si="0"/>
        <v>1000</v>
      </c>
      <c r="F11" s="168">
        <f t="shared" si="1"/>
        <v>5.8168991390407582E-4</v>
      </c>
      <c r="G11" s="120">
        <f t="shared" si="2"/>
        <v>5.1255766273705788E-2</v>
      </c>
      <c r="H11" s="120">
        <f t="shared" si="3"/>
        <v>7.0497003877335223E-3</v>
      </c>
      <c r="J11" s="106">
        <v>1719.1289999999999</v>
      </c>
    </row>
    <row r="12" spans="1:10" ht="17.100000000000001" customHeight="1" x14ac:dyDescent="0.2">
      <c r="A12" s="76" t="s">
        <v>17</v>
      </c>
      <c r="B12" s="8">
        <v>439</v>
      </c>
      <c r="C12" s="150">
        <v>209</v>
      </c>
      <c r="D12" s="150">
        <v>1299</v>
      </c>
      <c r="E12" s="150">
        <f t="shared" si="0"/>
        <v>6215.3110047846885</v>
      </c>
      <c r="F12" s="168">
        <f t="shared" si="1"/>
        <v>2.7703134996801024</v>
      </c>
      <c r="G12" s="120">
        <f t="shared" si="2"/>
        <v>10.712455151204511</v>
      </c>
      <c r="H12" s="120">
        <f t="shared" si="3"/>
        <v>9.1575608036658451</v>
      </c>
      <c r="J12" s="106">
        <v>468.9</v>
      </c>
    </row>
    <row r="13" spans="1:10" ht="17.100000000000001" customHeight="1" x14ac:dyDescent="0.2">
      <c r="A13" s="76" t="s">
        <v>15</v>
      </c>
      <c r="B13" s="8">
        <v>1287</v>
      </c>
      <c r="C13" s="150">
        <v>18</v>
      </c>
      <c r="D13" s="150">
        <v>505</v>
      </c>
      <c r="E13" s="150">
        <f t="shared" si="0"/>
        <v>28055.555555555558</v>
      </c>
      <c r="F13" s="168">
        <f t="shared" si="1"/>
        <v>0.2721563567910556</v>
      </c>
      <c r="G13" s="120">
        <f t="shared" si="2"/>
        <v>0.92260379292670425</v>
      </c>
      <c r="H13" s="120">
        <f t="shared" si="3"/>
        <v>3.5600986958054284</v>
      </c>
      <c r="J13" s="106">
        <v>1855.5509999999999</v>
      </c>
    </row>
    <row r="14" spans="1:10" ht="17.100000000000001" customHeight="1" x14ac:dyDescent="0.2">
      <c r="A14" s="76" t="s">
        <v>67</v>
      </c>
      <c r="B14" s="8">
        <v>474</v>
      </c>
      <c r="C14" s="150">
        <v>20</v>
      </c>
      <c r="D14" s="150">
        <v>120</v>
      </c>
      <c r="E14" s="150">
        <f t="shared" si="0"/>
        <v>6000</v>
      </c>
      <c r="F14" s="168">
        <f t="shared" si="1"/>
        <v>7.6847707056540704E-2</v>
      </c>
      <c r="G14" s="120">
        <f t="shared" si="2"/>
        <v>1.0251153254741157</v>
      </c>
      <c r="H14" s="120">
        <f t="shared" si="3"/>
        <v>0.84596404652802248</v>
      </c>
      <c r="J14" s="106">
        <v>1561.53</v>
      </c>
    </row>
    <row r="15" spans="1:10" ht="17.100000000000001" customHeight="1" x14ac:dyDescent="0.2">
      <c r="A15" s="76" t="s">
        <v>68</v>
      </c>
      <c r="B15" s="8">
        <v>914</v>
      </c>
      <c r="C15" s="150">
        <v>12</v>
      </c>
      <c r="D15" s="150">
        <v>1148</v>
      </c>
      <c r="E15" s="150">
        <f t="shared" si="0"/>
        <v>95666.666666666672</v>
      </c>
      <c r="F15" s="168">
        <f t="shared" si="1"/>
        <v>1.1146702450041315</v>
      </c>
      <c r="G15" s="120">
        <f t="shared" si="2"/>
        <v>0.61506919528446957</v>
      </c>
      <c r="H15" s="120">
        <f t="shared" si="3"/>
        <v>8.0930560451180824</v>
      </c>
      <c r="J15" s="106">
        <v>1029.9010000000001</v>
      </c>
    </row>
    <row r="16" spans="1:10" ht="17.100000000000001" customHeight="1" x14ac:dyDescent="0.2">
      <c r="A16" s="76" t="s">
        <v>6</v>
      </c>
      <c r="B16" s="8">
        <v>650</v>
      </c>
      <c r="C16" s="150" t="s">
        <v>94</v>
      </c>
      <c r="D16" s="150" t="s">
        <v>94</v>
      </c>
      <c r="E16" s="150" t="s">
        <v>94</v>
      </c>
      <c r="F16" s="171" t="s">
        <v>94</v>
      </c>
      <c r="G16" s="17" t="s">
        <v>94</v>
      </c>
      <c r="H16" s="17" t="s">
        <v>94</v>
      </c>
      <c r="J16" s="106">
        <v>557.17999999999995</v>
      </c>
    </row>
    <row r="17" spans="1:10" ht="17.100000000000001" customHeight="1" x14ac:dyDescent="0.2">
      <c r="A17" s="76" t="s">
        <v>9</v>
      </c>
      <c r="B17" s="8">
        <v>848</v>
      </c>
      <c r="C17" s="150" t="s">
        <v>94</v>
      </c>
      <c r="D17" s="150" t="s">
        <v>94</v>
      </c>
      <c r="E17" s="150" t="s">
        <v>94</v>
      </c>
      <c r="F17" s="171" t="s">
        <v>94</v>
      </c>
      <c r="G17" s="17" t="s">
        <v>94</v>
      </c>
      <c r="H17" s="17" t="s">
        <v>94</v>
      </c>
      <c r="J17" s="106">
        <v>1055.7670000000001</v>
      </c>
    </row>
    <row r="18" spans="1:10" ht="17.100000000000001" customHeight="1" x14ac:dyDescent="0.2">
      <c r="A18" s="76" t="s">
        <v>7</v>
      </c>
      <c r="B18" s="8">
        <v>478</v>
      </c>
      <c r="C18" s="150" t="s">
        <v>94</v>
      </c>
      <c r="D18" s="150" t="s">
        <v>94</v>
      </c>
      <c r="E18" s="150" t="s">
        <v>94</v>
      </c>
      <c r="F18" s="171" t="s">
        <v>94</v>
      </c>
      <c r="G18" s="17" t="s">
        <v>94</v>
      </c>
      <c r="H18" s="17" t="s">
        <v>94</v>
      </c>
      <c r="J18" s="106">
        <v>754.47699999999998</v>
      </c>
    </row>
    <row r="19" spans="1:10" ht="17.100000000000001" customHeight="1" x14ac:dyDescent="0.2">
      <c r="A19" s="76" t="s">
        <v>75</v>
      </c>
      <c r="B19" s="8"/>
      <c r="C19" s="151">
        <v>67</v>
      </c>
      <c r="D19" s="151">
        <v>317</v>
      </c>
      <c r="E19" s="150">
        <f>D19/C19*1000</f>
        <v>4731.3432835820895</v>
      </c>
      <c r="F19" s="168">
        <f>D19/J19</f>
        <v>0.29717236278277076</v>
      </c>
      <c r="G19" s="120">
        <f>C19/$C$5*100</f>
        <v>3.4341363403382883</v>
      </c>
      <c r="H19" s="120">
        <f>D19/$D$5*100</f>
        <v>2.2347550229115263</v>
      </c>
      <c r="J19" s="106">
        <v>1066.721</v>
      </c>
    </row>
    <row r="20" spans="1:10" ht="17.100000000000001" customHeight="1" x14ac:dyDescent="0.2">
      <c r="A20" s="76" t="s">
        <v>5</v>
      </c>
      <c r="B20" s="8">
        <v>731</v>
      </c>
      <c r="C20" s="150">
        <v>3</v>
      </c>
      <c r="D20" s="150">
        <v>11</v>
      </c>
      <c r="E20" s="150">
        <f>D20/C20*1000</f>
        <v>3666.6666666666665</v>
      </c>
      <c r="F20" s="168">
        <f>D20/J20</f>
        <v>9.1947950772738943E-3</v>
      </c>
      <c r="G20" s="120">
        <f>C20/$C$5*100</f>
        <v>0.15376729882111739</v>
      </c>
      <c r="H20" s="120">
        <f>D20/$D$5*100</f>
        <v>7.7546704265068725E-2</v>
      </c>
      <c r="J20" s="106">
        <v>1196.329</v>
      </c>
    </row>
    <row r="21" spans="1:10" ht="17.100000000000001" customHeight="1" x14ac:dyDescent="0.2">
      <c r="A21" s="76" t="s">
        <v>11</v>
      </c>
      <c r="B21" s="8">
        <v>1105</v>
      </c>
      <c r="C21" s="150" t="s">
        <v>94</v>
      </c>
      <c r="D21" s="150" t="s">
        <v>94</v>
      </c>
      <c r="E21" s="150" t="s">
        <v>94</v>
      </c>
      <c r="F21" s="171" t="s">
        <v>94</v>
      </c>
      <c r="G21" s="17" t="s">
        <v>94</v>
      </c>
      <c r="H21" s="17" t="s">
        <v>94</v>
      </c>
      <c r="J21" s="106">
        <v>841.05499999999995</v>
      </c>
    </row>
    <row r="22" spans="1:10" ht="17.100000000000001" customHeight="1" x14ac:dyDescent="0.2">
      <c r="A22" s="76" t="s">
        <v>81</v>
      </c>
      <c r="B22" s="8"/>
      <c r="C22" s="151">
        <v>6</v>
      </c>
      <c r="D22" s="151">
        <v>19</v>
      </c>
      <c r="E22" s="150">
        <f>D22/C22*1000</f>
        <v>3166.6666666666665</v>
      </c>
      <c r="F22" s="168">
        <f>D22/J22</f>
        <v>2.9565404120172473E-2</v>
      </c>
      <c r="G22" s="120">
        <f>C22/$C$5*100</f>
        <v>0.30753459764223479</v>
      </c>
      <c r="H22" s="120">
        <f>D22/$D$5*100</f>
        <v>0.13394430736693691</v>
      </c>
      <c r="J22" s="106">
        <v>642.64300000000003</v>
      </c>
    </row>
    <row r="23" spans="1:10" ht="17.100000000000001" customHeight="1" x14ac:dyDescent="0.2">
      <c r="A23" s="76" t="s">
        <v>14</v>
      </c>
      <c r="B23" s="8">
        <v>691</v>
      </c>
      <c r="C23" s="150">
        <v>4</v>
      </c>
      <c r="D23" s="151">
        <v>7</v>
      </c>
      <c r="E23" s="150">
        <f>D23/C23*1000</f>
        <v>1750</v>
      </c>
      <c r="F23" s="168">
        <f>D23/J23</f>
        <v>7.1210579857578843E-3</v>
      </c>
      <c r="G23" s="120">
        <f>C23/$C$5*100</f>
        <v>0.20502306509482315</v>
      </c>
      <c r="H23" s="120">
        <f>D23/$D$5*100</f>
        <v>4.9347902714134646E-2</v>
      </c>
      <c r="J23" s="106">
        <v>983</v>
      </c>
    </row>
    <row r="24" spans="1:10" ht="17.100000000000001" customHeight="1" x14ac:dyDescent="0.2">
      <c r="A24" s="76" t="s">
        <v>21</v>
      </c>
      <c r="B24" s="8">
        <v>1563</v>
      </c>
      <c r="C24" s="150">
        <v>31</v>
      </c>
      <c r="D24" s="151">
        <v>70</v>
      </c>
      <c r="E24" s="150">
        <f>D24/C24*1000</f>
        <v>2258.0645161290327</v>
      </c>
      <c r="F24" s="168">
        <f>D24/J24</f>
        <v>9.1542038719666888E-2</v>
      </c>
      <c r="G24" s="120">
        <f>C24/$C$5*100</f>
        <v>1.5889287544848796</v>
      </c>
      <c r="H24" s="120">
        <f>D24/$D$5*100</f>
        <v>0.4934790271413465</v>
      </c>
      <c r="J24" s="106">
        <v>764.67600000000004</v>
      </c>
    </row>
    <row r="25" spans="1:10" ht="17.100000000000001" customHeight="1" x14ac:dyDescent="0.2">
      <c r="A25" s="76" t="s">
        <v>10</v>
      </c>
      <c r="B25" s="8">
        <v>2136</v>
      </c>
      <c r="C25" s="150" t="s">
        <v>94</v>
      </c>
      <c r="D25" s="151" t="s">
        <v>94</v>
      </c>
      <c r="E25" s="150" t="s">
        <v>94</v>
      </c>
      <c r="F25" s="171" t="s">
        <v>94</v>
      </c>
      <c r="G25" s="17" t="s">
        <v>94</v>
      </c>
      <c r="H25" s="17" t="s">
        <v>94</v>
      </c>
      <c r="J25" s="106">
        <v>1662.4069999999999</v>
      </c>
    </row>
    <row r="26" spans="1:10" ht="17.100000000000001" customHeight="1" x14ac:dyDescent="0.2">
      <c r="A26" s="76" t="s">
        <v>3</v>
      </c>
      <c r="B26" s="8">
        <v>1262</v>
      </c>
      <c r="C26" s="150">
        <v>46</v>
      </c>
      <c r="D26" s="150">
        <v>252</v>
      </c>
      <c r="E26" s="150">
        <f>D26/C26*1000</f>
        <v>5478.2608695652179</v>
      </c>
      <c r="F26" s="168">
        <f>D26/J26</f>
        <v>9.904862226117786E-2</v>
      </c>
      <c r="G26" s="120">
        <f>C26/$C$5*100</f>
        <v>2.3577652485904665</v>
      </c>
      <c r="H26" s="120">
        <f>D26/$D$5*100</f>
        <v>1.7765244977088472</v>
      </c>
      <c r="J26" s="106">
        <v>2544.2049999999999</v>
      </c>
    </row>
    <row r="27" spans="1:10" ht="17.100000000000001" customHeight="1" x14ac:dyDescent="0.2">
      <c r="A27" s="76" t="s">
        <v>80</v>
      </c>
      <c r="B27" s="8"/>
      <c r="C27" s="151" t="s">
        <v>94</v>
      </c>
      <c r="D27" s="151" t="s">
        <v>94</v>
      </c>
      <c r="E27" s="150" t="s">
        <v>94</v>
      </c>
      <c r="F27" s="171" t="s">
        <v>94</v>
      </c>
      <c r="G27" s="17" t="s">
        <v>94</v>
      </c>
      <c r="H27" s="17" t="s">
        <v>94</v>
      </c>
      <c r="J27" s="106">
        <v>497.52499999999998</v>
      </c>
    </row>
    <row r="28" spans="1:10" ht="17.100000000000001" customHeight="1" x14ac:dyDescent="0.2">
      <c r="A28" s="76" t="s">
        <v>76</v>
      </c>
      <c r="B28" s="8"/>
      <c r="C28" s="151" t="s">
        <v>94</v>
      </c>
      <c r="D28" s="151" t="s">
        <v>94</v>
      </c>
      <c r="E28" s="150" t="s">
        <v>94</v>
      </c>
      <c r="F28" s="171" t="s">
        <v>94</v>
      </c>
      <c r="G28" s="17" t="s">
        <v>94</v>
      </c>
      <c r="H28" s="17" t="s">
        <v>94</v>
      </c>
      <c r="J28" s="106">
        <v>571.17200000000003</v>
      </c>
    </row>
    <row r="29" spans="1:10" ht="17.100000000000001" customHeight="1" x14ac:dyDescent="0.2">
      <c r="A29" s="76" t="s">
        <v>1</v>
      </c>
      <c r="B29" s="8">
        <v>3163</v>
      </c>
      <c r="C29" s="150" t="s">
        <v>94</v>
      </c>
      <c r="D29" s="150" t="s">
        <v>94</v>
      </c>
      <c r="E29" s="150" t="s">
        <v>94</v>
      </c>
      <c r="F29" s="171" t="s">
        <v>94</v>
      </c>
      <c r="G29" s="17" t="s">
        <v>94</v>
      </c>
      <c r="H29" s="17" t="s">
        <v>94</v>
      </c>
      <c r="J29" s="106">
        <v>1646.0530000000001</v>
      </c>
    </row>
    <row r="30" spans="1:10" ht="17.100000000000001" customHeight="1" x14ac:dyDescent="0.2">
      <c r="A30" s="76" t="s">
        <v>73</v>
      </c>
      <c r="B30" s="8"/>
      <c r="C30" s="151" t="s">
        <v>94</v>
      </c>
      <c r="D30" s="151" t="s">
        <v>94</v>
      </c>
      <c r="E30" s="150" t="s">
        <v>94</v>
      </c>
      <c r="F30" s="171" t="s">
        <v>94</v>
      </c>
      <c r="G30" s="17" t="s">
        <v>94</v>
      </c>
      <c r="H30" s="17" t="s">
        <v>94</v>
      </c>
      <c r="J30" s="106">
        <v>258.68099999999998</v>
      </c>
    </row>
    <row r="31" spans="1:10" ht="17.100000000000001" customHeight="1" x14ac:dyDescent="0.2">
      <c r="A31" s="76" t="s">
        <v>0</v>
      </c>
      <c r="B31" s="8">
        <v>657</v>
      </c>
      <c r="C31" s="150">
        <v>44</v>
      </c>
      <c r="D31" s="150">
        <v>153</v>
      </c>
      <c r="E31" s="150">
        <f>D31/C31*1000</f>
        <v>3477.272727272727</v>
      </c>
      <c r="F31" s="168">
        <f>D31/J31</f>
        <v>3.1793178929309635E-2</v>
      </c>
      <c r="G31" s="120">
        <f>C31/$C$5*100</f>
        <v>2.2552537160430548</v>
      </c>
      <c r="H31" s="120">
        <f>D31/$D$5*100</f>
        <v>1.0786041593232287</v>
      </c>
      <c r="J31" s="106">
        <v>4812.3530000000001</v>
      </c>
    </row>
    <row r="32" spans="1:10" ht="17.100000000000001" customHeight="1" x14ac:dyDescent="0.2">
      <c r="A32" s="76" t="s">
        <v>74</v>
      </c>
      <c r="B32" s="8"/>
      <c r="C32" s="151" t="s">
        <v>94</v>
      </c>
      <c r="D32" s="151" t="s">
        <v>94</v>
      </c>
      <c r="E32" s="150" t="s">
        <v>94</v>
      </c>
      <c r="F32" s="171" t="s">
        <v>94</v>
      </c>
      <c r="G32" s="17" t="s">
        <v>94</v>
      </c>
      <c r="H32" s="17" t="s">
        <v>94</v>
      </c>
      <c r="J32" s="106">
        <v>718.20799999999997</v>
      </c>
    </row>
    <row r="33" spans="1:10" ht="17.100000000000001" customHeight="1" x14ac:dyDescent="0.2">
      <c r="A33" s="76" t="s">
        <v>19</v>
      </c>
      <c r="B33" s="8">
        <v>1493</v>
      </c>
      <c r="C33" s="150">
        <v>3</v>
      </c>
      <c r="D33" s="150">
        <v>10</v>
      </c>
      <c r="E33" s="150">
        <f>D33/C33*1000</f>
        <v>3333.3333333333335</v>
      </c>
      <c r="F33" s="168">
        <f>D33/J33</f>
        <v>1.2195999468254422E-2</v>
      </c>
      <c r="G33" s="120">
        <f>C33/$C$5*100</f>
        <v>0.15376729882111739</v>
      </c>
      <c r="H33" s="120">
        <f>D33/$D$5*100</f>
        <v>7.0497003877335207E-2</v>
      </c>
      <c r="J33" s="106">
        <v>819.94100000000003</v>
      </c>
    </row>
    <row r="34" spans="1:10" ht="17.100000000000001" customHeight="1" x14ac:dyDescent="0.2">
      <c r="A34" s="76" t="s">
        <v>4</v>
      </c>
      <c r="B34" s="8">
        <v>1924</v>
      </c>
      <c r="C34" s="151">
        <v>176</v>
      </c>
      <c r="D34" s="151">
        <v>670</v>
      </c>
      <c r="E34" s="150">
        <f>D34/C34*1000</f>
        <v>3806.8181818181815</v>
      </c>
      <c r="F34" s="168">
        <f>D34/J34</f>
        <v>0.38604654914718284</v>
      </c>
      <c r="G34" s="120">
        <f>C34/$C$5*100</f>
        <v>9.0210148641722192</v>
      </c>
      <c r="H34" s="120">
        <f>D34/$D$5*100</f>
        <v>4.7232992597814594</v>
      </c>
      <c r="J34" s="106">
        <v>1735.5419999999999</v>
      </c>
    </row>
    <row r="35" spans="1:10" ht="17.100000000000001" customHeight="1" x14ac:dyDescent="0.2">
      <c r="A35" s="76" t="s">
        <v>18</v>
      </c>
      <c r="B35" s="8">
        <v>354</v>
      </c>
      <c r="C35" s="151">
        <v>1285</v>
      </c>
      <c r="D35" s="151">
        <v>9485</v>
      </c>
      <c r="E35" s="150">
        <f>D35/C35*1000</f>
        <v>7381.3229571984439</v>
      </c>
      <c r="F35" s="168">
        <f>D35/J35</f>
        <v>3.7813023865858448</v>
      </c>
      <c r="G35" s="120">
        <f>C35/$C$5*100</f>
        <v>65.863659661711935</v>
      </c>
      <c r="H35" s="120">
        <f>D35/$D$5*100</f>
        <v>66.866408177652445</v>
      </c>
      <c r="J35" s="106">
        <v>2508.395</v>
      </c>
    </row>
    <row r="36" spans="1:10" ht="17.100000000000001" customHeight="1" x14ac:dyDescent="0.2">
      <c r="A36" s="76" t="s">
        <v>16</v>
      </c>
      <c r="B36" s="8">
        <v>817</v>
      </c>
      <c r="C36" s="151" t="s">
        <v>94</v>
      </c>
      <c r="D36" s="151" t="s">
        <v>94</v>
      </c>
      <c r="E36" s="150" t="s">
        <v>94</v>
      </c>
      <c r="F36" s="171" t="s">
        <v>94</v>
      </c>
      <c r="G36" s="17" t="s">
        <v>94</v>
      </c>
      <c r="H36" s="17" t="s">
        <v>94</v>
      </c>
      <c r="J36" s="106">
        <v>455.827</v>
      </c>
    </row>
    <row r="37" spans="1:10" ht="17.100000000000001" customHeight="1" x14ac:dyDescent="0.2">
      <c r="A37" s="76" t="s">
        <v>62</v>
      </c>
      <c r="B37" s="8"/>
      <c r="C37" s="151" t="s">
        <v>94</v>
      </c>
      <c r="D37" s="151" t="s">
        <v>94</v>
      </c>
      <c r="E37" s="150" t="s">
        <v>94</v>
      </c>
      <c r="F37" s="171" t="s">
        <v>94</v>
      </c>
      <c r="G37" s="17" t="s">
        <v>94</v>
      </c>
      <c r="H37" s="17" t="s">
        <v>94</v>
      </c>
      <c r="J37" s="106">
        <v>171.815</v>
      </c>
    </row>
    <row r="38" spans="1:10" ht="5.25" customHeight="1" x14ac:dyDescent="0.2">
      <c r="C38" s="29"/>
      <c r="D38" s="29"/>
      <c r="F38" s="186"/>
      <c r="G38" s="26"/>
      <c r="H38" s="26"/>
    </row>
    <row r="39" spans="1:10" s="38" customFormat="1" ht="12" x14ac:dyDescent="0.2">
      <c r="D39" s="20"/>
      <c r="E39" s="20"/>
      <c r="H39" s="21" t="s">
        <v>79</v>
      </c>
    </row>
    <row r="40" spans="1:10" x14ac:dyDescent="0.2">
      <c r="D40" s="1"/>
      <c r="E40" s="1"/>
    </row>
  </sheetData>
  <sortState ref="A6:J37">
    <sortCondition ref="A6:A37"/>
  </sortState>
  <mergeCells count="2">
    <mergeCell ref="A1:H1"/>
    <mergeCell ref="A3:A4"/>
  </mergeCells>
  <printOptions horizontalCentered="1"/>
  <pageMargins left="0.74803149606299202" right="0.74803149606299202" top="0.75" bottom="0.75" header="0.511811023622047" footer="0.511811023622047"/>
  <pageSetup paperSize="9" scale="9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38"/>
  <sheetViews>
    <sheetView view="pageBreakPreview" zoomScaleSheetLayoutView="100" workbookViewId="0">
      <selection activeCell="D2" sqref="D2"/>
    </sheetView>
  </sheetViews>
  <sheetFormatPr defaultRowHeight="12.75" x14ac:dyDescent="0.2"/>
  <cols>
    <col min="1" max="1" width="13.7109375" style="93" customWidth="1"/>
    <col min="2" max="2" width="11.140625" style="93" hidden="1" customWidth="1"/>
    <col min="3" max="3" width="11" style="93" bestFit="1" customWidth="1"/>
    <col min="4" max="4" width="10.85546875" style="93" bestFit="1" customWidth="1"/>
    <col min="5" max="6" width="11.42578125" style="93" customWidth="1"/>
    <col min="7" max="8" width="13.140625" style="93" customWidth="1"/>
    <col min="9" max="9" width="24" style="93" customWidth="1"/>
    <col min="10" max="11" width="0" style="93" hidden="1" customWidth="1"/>
    <col min="12" max="12" width="10.5703125" style="93" hidden="1" customWidth="1"/>
    <col min="13" max="13" width="9.5703125" style="93" hidden="1" customWidth="1"/>
    <col min="14" max="14" width="11.5703125" style="93" hidden="1" customWidth="1"/>
    <col min="15" max="15" width="13.7109375" style="93" hidden="1" customWidth="1"/>
    <col min="16" max="16" width="11.5703125" style="93" hidden="1" customWidth="1"/>
    <col min="17" max="16384" width="9.140625" style="93"/>
  </cols>
  <sheetData>
    <row r="1" spans="1:15" ht="60" customHeight="1" x14ac:dyDescent="0.2">
      <c r="A1" s="227" t="s">
        <v>82</v>
      </c>
      <c r="B1" s="227"/>
      <c r="C1" s="227"/>
      <c r="D1" s="227"/>
      <c r="E1" s="227"/>
      <c r="F1" s="227"/>
      <c r="G1" s="227"/>
      <c r="H1" s="227"/>
    </row>
    <row r="2" spans="1:15" s="91" customFormat="1" ht="12.95" customHeight="1" x14ac:dyDescent="0.2">
      <c r="A2" s="90" t="s">
        <v>50</v>
      </c>
      <c r="B2" s="90"/>
      <c r="C2" s="90"/>
      <c r="D2" s="90"/>
      <c r="E2" s="90"/>
      <c r="F2" s="90"/>
      <c r="G2" s="90"/>
      <c r="H2" s="90"/>
    </row>
    <row r="3" spans="1:15" s="112" customFormat="1" ht="54" customHeight="1" x14ac:dyDescent="0.2">
      <c r="A3" s="228" t="s">
        <v>41</v>
      </c>
      <c r="B3" s="189" t="s">
        <v>22</v>
      </c>
      <c r="C3" s="189" t="s">
        <v>36</v>
      </c>
      <c r="D3" s="189" t="s">
        <v>37</v>
      </c>
      <c r="E3" s="189" t="s">
        <v>38</v>
      </c>
      <c r="F3" s="190" t="s">
        <v>39</v>
      </c>
      <c r="G3" s="92" t="s">
        <v>58</v>
      </c>
      <c r="H3" s="189" t="s">
        <v>59</v>
      </c>
      <c r="J3" s="112" t="s">
        <v>96</v>
      </c>
    </row>
    <row r="4" spans="1:15" s="112" customFormat="1" ht="20.100000000000001" customHeight="1" x14ac:dyDescent="0.2">
      <c r="A4" s="228"/>
      <c r="B4" s="94" t="s">
        <v>27</v>
      </c>
      <c r="C4" s="94" t="s">
        <v>40</v>
      </c>
      <c r="D4" s="94" t="s">
        <v>48</v>
      </c>
      <c r="E4" s="94" t="s">
        <v>34</v>
      </c>
      <c r="F4" s="163" t="s">
        <v>34</v>
      </c>
      <c r="G4" s="94" t="s">
        <v>44</v>
      </c>
      <c r="H4" s="94" t="s">
        <v>44</v>
      </c>
    </row>
    <row r="5" spans="1:15" ht="26.1" customHeight="1" x14ac:dyDescent="0.2">
      <c r="A5" s="95" t="s">
        <v>57</v>
      </c>
      <c r="B5" s="96">
        <v>25345</v>
      </c>
      <c r="C5" s="155">
        <f>SUM(C6:C37)</f>
        <v>727.27599999999995</v>
      </c>
      <c r="D5" s="155">
        <f>SUM(D6:D37)</f>
        <v>1130.3579999999999</v>
      </c>
      <c r="E5" s="155">
        <f t="shared" ref="E5:E36" si="0">D5/C5*1000</f>
        <v>1554.2352559413484</v>
      </c>
      <c r="F5" s="166">
        <f>D5/J5*1000</f>
        <v>29.615179359926273</v>
      </c>
      <c r="G5" s="86">
        <f>SUM(G6:G37)</f>
        <v>99.999999999999986</v>
      </c>
      <c r="H5" s="86">
        <f>SUM(H6:H37)</f>
        <v>99.999999999999986</v>
      </c>
      <c r="I5" s="104"/>
      <c r="J5" s="97">
        <v>38168.197</v>
      </c>
      <c r="N5" s="105"/>
    </row>
    <row r="6" spans="1:15" s="112" customFormat="1" ht="16.7" customHeight="1" x14ac:dyDescent="0.2">
      <c r="A6" s="76" t="s">
        <v>8</v>
      </c>
      <c r="B6" s="98">
        <v>1110</v>
      </c>
      <c r="C6" s="151">
        <v>14.023999999999999</v>
      </c>
      <c r="D6" s="151">
        <v>21.902999999999999</v>
      </c>
      <c r="E6" s="151">
        <f t="shared" si="0"/>
        <v>1561.8225898459784</v>
      </c>
      <c r="F6" s="222">
        <f t="shared" ref="F6:F36" si="1">D6/J6*1000</f>
        <v>15.486692813673937</v>
      </c>
      <c r="G6" s="34">
        <f t="shared" ref="G6:G36" si="2">C6/$C$5*100</f>
        <v>1.9282913226890477</v>
      </c>
      <c r="H6" s="34">
        <f t="shared" ref="H6:H36" si="3">D6/$D$5*100</f>
        <v>1.9377046917879115</v>
      </c>
      <c r="I6" s="104"/>
      <c r="J6" s="106">
        <v>1414.3109999999999</v>
      </c>
      <c r="L6" s="156">
        <v>14024</v>
      </c>
      <c r="M6" s="159">
        <v>21903</v>
      </c>
      <c r="N6" s="23">
        <f>(L6/1000)-C6</f>
        <v>0</v>
      </c>
      <c r="O6" s="112">
        <f>(M6/1000)-D6</f>
        <v>0</v>
      </c>
    </row>
    <row r="7" spans="1:15" s="112" customFormat="1" ht="16.7" customHeight="1" x14ac:dyDescent="0.2">
      <c r="A7" s="76" t="s">
        <v>77</v>
      </c>
      <c r="B7" s="77"/>
      <c r="C7" s="151">
        <v>34.54</v>
      </c>
      <c r="D7" s="151">
        <v>27.19</v>
      </c>
      <c r="E7" s="151">
        <f t="shared" si="0"/>
        <v>787.20324261725534</v>
      </c>
      <c r="F7" s="222">
        <f t="shared" si="1"/>
        <v>22.943327702275095</v>
      </c>
      <c r="G7" s="34">
        <f t="shared" si="2"/>
        <v>4.7492286284711724</v>
      </c>
      <c r="H7" s="34">
        <f t="shared" si="3"/>
        <v>2.4054326151537837</v>
      </c>
      <c r="I7" s="104"/>
      <c r="J7" s="106">
        <v>1185.0940000000001</v>
      </c>
      <c r="L7" s="156">
        <v>34540</v>
      </c>
      <c r="M7" s="159">
        <v>27190</v>
      </c>
      <c r="N7" s="23">
        <f t="shared" ref="N7:N37" si="4">(L7/1000)-C7</f>
        <v>0</v>
      </c>
      <c r="O7" s="112">
        <f t="shared" ref="O7:O37" si="5">(M7/1000)-D7</f>
        <v>0</v>
      </c>
    </row>
    <row r="8" spans="1:15" s="112" customFormat="1" ht="16.7" customHeight="1" x14ac:dyDescent="0.2">
      <c r="A8" s="76" t="s">
        <v>13</v>
      </c>
      <c r="B8" s="98">
        <v>967</v>
      </c>
      <c r="C8" s="151">
        <v>17.468</v>
      </c>
      <c r="D8" s="151">
        <v>33.311</v>
      </c>
      <c r="E8" s="151">
        <f t="shared" si="0"/>
        <v>1906.9727501717425</v>
      </c>
      <c r="F8" s="222">
        <f t="shared" si="1"/>
        <v>25.51474119515089</v>
      </c>
      <c r="G8" s="34">
        <f t="shared" si="2"/>
        <v>2.4018391917236372</v>
      </c>
      <c r="H8" s="34">
        <f t="shared" si="3"/>
        <v>2.9469424730925957</v>
      </c>
      <c r="I8" s="104"/>
      <c r="J8" s="106">
        <v>1305.559</v>
      </c>
      <c r="L8" s="156">
        <v>17468</v>
      </c>
      <c r="M8" s="159">
        <v>33311</v>
      </c>
      <c r="N8" s="23">
        <f t="shared" si="4"/>
        <v>0</v>
      </c>
      <c r="O8" s="112">
        <f t="shared" si="5"/>
        <v>0</v>
      </c>
    </row>
    <row r="9" spans="1:15" s="112" customFormat="1" ht="16.7" customHeight="1" x14ac:dyDescent="0.2">
      <c r="A9" s="76" t="s">
        <v>12</v>
      </c>
      <c r="B9" s="98">
        <v>417</v>
      </c>
      <c r="C9" s="151">
        <v>7.8029999999999999</v>
      </c>
      <c r="D9" s="151">
        <v>11.263</v>
      </c>
      <c r="E9" s="151">
        <f t="shared" si="0"/>
        <v>1443.4191977444573</v>
      </c>
      <c r="F9" s="222">
        <f t="shared" si="1"/>
        <v>22.191048316707612</v>
      </c>
      <c r="G9" s="34">
        <f t="shared" si="2"/>
        <v>1.0729076719154764</v>
      </c>
      <c r="H9" s="34">
        <f t="shared" si="3"/>
        <v>0.99640998692449645</v>
      </c>
      <c r="I9" s="104"/>
      <c r="J9" s="106">
        <v>507.54700000000003</v>
      </c>
      <c r="L9" s="156">
        <v>7803</v>
      </c>
      <c r="M9" s="159">
        <v>11263</v>
      </c>
      <c r="N9" s="23">
        <f t="shared" si="4"/>
        <v>0</v>
      </c>
      <c r="O9" s="112">
        <f t="shared" si="5"/>
        <v>0</v>
      </c>
    </row>
    <row r="10" spans="1:15" s="112" customFormat="1" ht="16.7" customHeight="1" x14ac:dyDescent="0.2">
      <c r="A10" s="76" t="s">
        <v>20</v>
      </c>
      <c r="B10" s="98">
        <v>823</v>
      </c>
      <c r="C10" s="151">
        <v>49.005000000000003</v>
      </c>
      <c r="D10" s="151">
        <v>59.256999999999998</v>
      </c>
      <c r="E10" s="151">
        <f t="shared" si="0"/>
        <v>1209.2031425364758</v>
      </c>
      <c r="F10" s="222">
        <f t="shared" si="1"/>
        <v>61.212873741797921</v>
      </c>
      <c r="G10" s="34">
        <f t="shared" si="2"/>
        <v>6.738157178292699</v>
      </c>
      <c r="H10" s="34">
        <f t="shared" si="3"/>
        <v>5.2423214592191147</v>
      </c>
      <c r="I10" s="104"/>
      <c r="J10" s="106">
        <v>968.048</v>
      </c>
      <c r="L10" s="156">
        <v>49005</v>
      </c>
      <c r="M10" s="159">
        <v>59257</v>
      </c>
      <c r="N10" s="23">
        <f t="shared" si="4"/>
        <v>0</v>
      </c>
      <c r="O10" s="112">
        <f t="shared" si="5"/>
        <v>0</v>
      </c>
    </row>
    <row r="11" spans="1:15" s="112" customFormat="1" ht="16.7" customHeight="1" x14ac:dyDescent="0.2">
      <c r="A11" s="76" t="s">
        <v>2</v>
      </c>
      <c r="B11" s="98">
        <v>1472</v>
      </c>
      <c r="C11" s="151">
        <v>36.015000000000001</v>
      </c>
      <c r="D11" s="151">
        <v>75.707999999999998</v>
      </c>
      <c r="E11" s="151">
        <f t="shared" si="0"/>
        <v>2102.1241149521034</v>
      </c>
      <c r="F11" s="222">
        <f t="shared" si="1"/>
        <v>44.03858000184978</v>
      </c>
      <c r="G11" s="34">
        <f t="shared" si="2"/>
        <v>4.9520402158190295</v>
      </c>
      <c r="H11" s="34">
        <f t="shared" si="3"/>
        <v>6.6977010823119754</v>
      </c>
      <c r="I11" s="104"/>
      <c r="J11" s="106">
        <v>1719.1289999999999</v>
      </c>
      <c r="L11" s="156">
        <v>36015</v>
      </c>
      <c r="M11" s="159">
        <v>75708</v>
      </c>
      <c r="N11" s="23">
        <f t="shared" si="4"/>
        <v>0</v>
      </c>
      <c r="O11" s="112">
        <f t="shared" si="5"/>
        <v>0</v>
      </c>
    </row>
    <row r="12" spans="1:15" s="112" customFormat="1" ht="16.7" customHeight="1" x14ac:dyDescent="0.2">
      <c r="A12" s="76" t="s">
        <v>17</v>
      </c>
      <c r="B12" s="98">
        <v>439</v>
      </c>
      <c r="C12" s="151">
        <v>8.1389999999999993</v>
      </c>
      <c r="D12" s="151">
        <v>15.494</v>
      </c>
      <c r="E12" s="151">
        <f t="shared" si="0"/>
        <v>1903.6736699840276</v>
      </c>
      <c r="F12" s="222">
        <f t="shared" si="1"/>
        <v>33.043292812966513</v>
      </c>
      <c r="G12" s="34">
        <f t="shared" si="2"/>
        <v>1.1191074640164118</v>
      </c>
      <c r="H12" s="34">
        <f t="shared" si="3"/>
        <v>1.3707161801836234</v>
      </c>
      <c r="I12" s="104"/>
      <c r="J12" s="106">
        <v>468.9</v>
      </c>
      <c r="L12" s="156">
        <v>8139</v>
      </c>
      <c r="M12" s="159">
        <v>15494</v>
      </c>
      <c r="N12" s="23">
        <f t="shared" si="4"/>
        <v>0</v>
      </c>
      <c r="O12" s="112">
        <f t="shared" si="5"/>
        <v>0</v>
      </c>
    </row>
    <row r="13" spans="1:15" s="112" customFormat="1" ht="16.7" customHeight="1" x14ac:dyDescent="0.2">
      <c r="A13" s="76" t="s">
        <v>15</v>
      </c>
      <c r="B13" s="98">
        <v>1287</v>
      </c>
      <c r="C13" s="151">
        <v>54.469000000000001</v>
      </c>
      <c r="D13" s="151">
        <v>62.539000000000001</v>
      </c>
      <c r="E13" s="151">
        <f t="shared" si="0"/>
        <v>1148.157667664176</v>
      </c>
      <c r="F13" s="222">
        <f t="shared" si="1"/>
        <v>33.703735440308563</v>
      </c>
      <c r="G13" s="34">
        <f t="shared" si="2"/>
        <v>7.4894537974579123</v>
      </c>
      <c r="H13" s="34">
        <f t="shared" si="3"/>
        <v>5.5326719499486003</v>
      </c>
      <c r="I13" s="104"/>
      <c r="J13" s="106">
        <v>1855.5509999999999</v>
      </c>
      <c r="L13" s="156">
        <v>54469</v>
      </c>
      <c r="M13" s="159">
        <v>62539</v>
      </c>
      <c r="N13" s="23">
        <f t="shared" si="4"/>
        <v>0</v>
      </c>
      <c r="O13" s="112">
        <f t="shared" si="5"/>
        <v>0</v>
      </c>
    </row>
    <row r="14" spans="1:15" s="112" customFormat="1" ht="16.7" customHeight="1" x14ac:dyDescent="0.2">
      <c r="A14" s="76" t="s">
        <v>67</v>
      </c>
      <c r="B14" s="98">
        <v>474</v>
      </c>
      <c r="C14" s="151">
        <v>28.8</v>
      </c>
      <c r="D14" s="151">
        <v>54.92</v>
      </c>
      <c r="E14" s="151">
        <f t="shared" si="0"/>
        <v>1906.9444444444446</v>
      </c>
      <c r="F14" s="222">
        <f t="shared" si="1"/>
        <v>35.170633929543463</v>
      </c>
      <c r="G14" s="34">
        <f t="shared" si="2"/>
        <v>3.9599821800801895</v>
      </c>
      <c r="H14" s="34">
        <f t="shared" si="3"/>
        <v>4.8586377059303336</v>
      </c>
      <c r="I14" s="104"/>
      <c r="J14" s="106">
        <v>1561.53</v>
      </c>
      <c r="L14" s="156">
        <v>28800</v>
      </c>
      <c r="M14" s="159">
        <v>54920</v>
      </c>
      <c r="N14" s="23">
        <f t="shared" si="4"/>
        <v>0</v>
      </c>
      <c r="O14" s="112">
        <f t="shared" si="5"/>
        <v>0</v>
      </c>
    </row>
    <row r="15" spans="1:15" s="112" customFormat="1" ht="16.7" customHeight="1" x14ac:dyDescent="0.2">
      <c r="A15" s="76" t="s">
        <v>68</v>
      </c>
      <c r="B15" s="98">
        <v>914</v>
      </c>
      <c r="C15" s="151">
        <v>23.411000000000001</v>
      </c>
      <c r="D15" s="151">
        <v>41.758000000000003</v>
      </c>
      <c r="E15" s="151">
        <f t="shared" si="0"/>
        <v>1783.6914271069156</v>
      </c>
      <c r="F15" s="222">
        <f t="shared" si="1"/>
        <v>40.545644678469095</v>
      </c>
      <c r="G15" s="34">
        <f t="shared" si="2"/>
        <v>3.218998014508935</v>
      </c>
      <c r="H15" s="34">
        <f t="shared" si="3"/>
        <v>3.6942278463991056</v>
      </c>
      <c r="I15" s="104"/>
      <c r="J15" s="106">
        <v>1029.9010000000001</v>
      </c>
      <c r="L15" s="156">
        <v>23411</v>
      </c>
      <c r="M15" s="159">
        <v>41758</v>
      </c>
      <c r="N15" s="23">
        <f t="shared" si="4"/>
        <v>0</v>
      </c>
      <c r="O15" s="112">
        <f t="shared" si="5"/>
        <v>0</v>
      </c>
    </row>
    <row r="16" spans="1:15" s="112" customFormat="1" ht="16.7" customHeight="1" x14ac:dyDescent="0.2">
      <c r="A16" s="76" t="s">
        <v>6</v>
      </c>
      <c r="B16" s="98">
        <v>650</v>
      </c>
      <c r="C16" s="151">
        <v>9.7949999999999999</v>
      </c>
      <c r="D16" s="151">
        <v>12.253</v>
      </c>
      <c r="E16" s="151">
        <f t="shared" si="0"/>
        <v>1250.9443593670239</v>
      </c>
      <c r="F16" s="222">
        <f t="shared" si="1"/>
        <v>21.991098029362149</v>
      </c>
      <c r="G16" s="34">
        <f t="shared" si="2"/>
        <v>1.3468064393710228</v>
      </c>
      <c r="H16" s="34">
        <f t="shared" si="3"/>
        <v>1.08399285889957</v>
      </c>
      <c r="I16" s="104"/>
      <c r="J16" s="106">
        <v>557.17999999999995</v>
      </c>
      <c r="L16" s="156">
        <v>9795</v>
      </c>
      <c r="M16" s="159">
        <v>12253</v>
      </c>
      <c r="N16" s="23">
        <f t="shared" si="4"/>
        <v>0</v>
      </c>
      <c r="O16" s="112">
        <f t="shared" si="5"/>
        <v>0</v>
      </c>
    </row>
    <row r="17" spans="1:15" s="112" customFormat="1" ht="16.7" customHeight="1" x14ac:dyDescent="0.2">
      <c r="A17" s="76" t="s">
        <v>9</v>
      </c>
      <c r="B17" s="98">
        <v>848</v>
      </c>
      <c r="C17" s="151">
        <v>32.506999999999998</v>
      </c>
      <c r="D17" s="151">
        <v>55.454999999999998</v>
      </c>
      <c r="E17" s="151">
        <f t="shared" si="0"/>
        <v>1705.9402590211339</v>
      </c>
      <c r="F17" s="222">
        <f t="shared" si="1"/>
        <v>52.525794043572112</v>
      </c>
      <c r="G17" s="34">
        <f t="shared" si="2"/>
        <v>4.4696923863842617</v>
      </c>
      <c r="H17" s="34">
        <f t="shared" si="3"/>
        <v>4.9059678438158532</v>
      </c>
      <c r="I17" s="104"/>
      <c r="J17" s="106">
        <v>1055.7670000000001</v>
      </c>
      <c r="L17" s="156">
        <v>32507</v>
      </c>
      <c r="M17" s="159">
        <v>55455</v>
      </c>
      <c r="N17" s="23">
        <f t="shared" si="4"/>
        <v>0</v>
      </c>
      <c r="O17" s="112">
        <f t="shared" si="5"/>
        <v>0</v>
      </c>
    </row>
    <row r="18" spans="1:15" s="112" customFormat="1" ht="16.7" customHeight="1" x14ac:dyDescent="0.2">
      <c r="A18" s="76" t="s">
        <v>7</v>
      </c>
      <c r="B18" s="98">
        <v>478</v>
      </c>
      <c r="C18" s="151">
        <v>15.393000000000001</v>
      </c>
      <c r="D18" s="151">
        <v>4.8</v>
      </c>
      <c r="E18" s="151">
        <f t="shared" si="0"/>
        <v>311.83005262132133</v>
      </c>
      <c r="F18" s="222">
        <f t="shared" si="1"/>
        <v>6.3620229642520574</v>
      </c>
      <c r="G18" s="34">
        <f t="shared" si="2"/>
        <v>2.11652797562411</v>
      </c>
      <c r="H18" s="34">
        <f t="shared" si="3"/>
        <v>0.42464422775793159</v>
      </c>
      <c r="I18" s="104"/>
      <c r="J18" s="106">
        <v>754.47699999999998</v>
      </c>
      <c r="L18" s="156">
        <v>15393</v>
      </c>
      <c r="M18" s="159">
        <v>4800</v>
      </c>
      <c r="N18" s="23">
        <f t="shared" si="4"/>
        <v>0</v>
      </c>
      <c r="O18" s="112">
        <f t="shared" si="5"/>
        <v>0</v>
      </c>
    </row>
    <row r="19" spans="1:15" s="112" customFormat="1" ht="16.7" customHeight="1" x14ac:dyDescent="0.2">
      <c r="A19" s="77" t="s">
        <v>71</v>
      </c>
      <c r="B19" s="77"/>
      <c r="C19" s="151">
        <v>10.625</v>
      </c>
      <c r="D19" s="151">
        <v>17.545000000000002</v>
      </c>
      <c r="E19" s="151">
        <f t="shared" si="0"/>
        <v>1651.294117647059</v>
      </c>
      <c r="F19" s="222">
        <f t="shared" si="1"/>
        <v>16.447599700390263</v>
      </c>
      <c r="G19" s="34">
        <f t="shared" si="2"/>
        <v>1.4609309258108338</v>
      </c>
      <c r="H19" s="34">
        <f t="shared" si="3"/>
        <v>1.5521631200026897</v>
      </c>
      <c r="I19" s="104"/>
      <c r="J19" s="106">
        <v>1066.721</v>
      </c>
      <c r="L19" s="156">
        <v>10625</v>
      </c>
      <c r="M19" s="159">
        <v>17545</v>
      </c>
      <c r="N19" s="23">
        <f t="shared" si="4"/>
        <v>0</v>
      </c>
      <c r="O19" s="112">
        <f t="shared" si="5"/>
        <v>0</v>
      </c>
    </row>
    <row r="20" spans="1:15" s="112" customFormat="1" ht="16.7" customHeight="1" x14ac:dyDescent="0.2">
      <c r="A20" s="76" t="s">
        <v>5</v>
      </c>
      <c r="B20" s="98">
        <v>731</v>
      </c>
      <c r="C20" s="151">
        <v>23.088000000000001</v>
      </c>
      <c r="D20" s="151">
        <v>29.882000000000001</v>
      </c>
      <c r="E20" s="151">
        <f t="shared" si="0"/>
        <v>1294.2654192654193</v>
      </c>
      <c r="F20" s="222">
        <f t="shared" si="1"/>
        <v>24.978078772645318</v>
      </c>
      <c r="G20" s="34">
        <f t="shared" si="2"/>
        <v>3.1745857143642855</v>
      </c>
      <c r="H20" s="34">
        <f t="shared" si="3"/>
        <v>2.6435872528880235</v>
      </c>
      <c r="I20" s="104"/>
      <c r="J20" s="106">
        <v>1196.329</v>
      </c>
      <c r="L20" s="156">
        <v>23088</v>
      </c>
      <c r="M20" s="159">
        <v>29882</v>
      </c>
      <c r="N20" s="23">
        <f t="shared" si="4"/>
        <v>0</v>
      </c>
      <c r="O20" s="112">
        <f t="shared" si="5"/>
        <v>0</v>
      </c>
    </row>
    <row r="21" spans="1:15" s="112" customFormat="1" ht="16.7" customHeight="1" x14ac:dyDescent="0.2">
      <c r="A21" s="76" t="s">
        <v>11</v>
      </c>
      <c r="B21" s="98">
        <v>1105</v>
      </c>
      <c r="C21" s="151">
        <v>1.724</v>
      </c>
      <c r="D21" s="151">
        <v>2.6259999999999999</v>
      </c>
      <c r="E21" s="151">
        <f t="shared" si="0"/>
        <v>1523.201856148492</v>
      </c>
      <c r="F21" s="222">
        <f t="shared" si="1"/>
        <v>3.1222690549369543</v>
      </c>
      <c r="G21" s="34">
        <f t="shared" si="2"/>
        <v>0.23704893327980026</v>
      </c>
      <c r="H21" s="34">
        <f t="shared" si="3"/>
        <v>0.23231577960256838</v>
      </c>
      <c r="I21" s="104"/>
      <c r="J21" s="106">
        <v>841.05499999999995</v>
      </c>
      <c r="L21" s="156">
        <v>1724</v>
      </c>
      <c r="M21" s="159">
        <v>2626</v>
      </c>
      <c r="N21" s="23">
        <f t="shared" si="4"/>
        <v>0</v>
      </c>
      <c r="O21" s="112">
        <f t="shared" si="5"/>
        <v>0</v>
      </c>
    </row>
    <row r="22" spans="1:15" s="112" customFormat="1" ht="16.7" customHeight="1" x14ac:dyDescent="0.2">
      <c r="A22" s="76" t="s">
        <v>81</v>
      </c>
      <c r="B22" s="77"/>
      <c r="C22" s="151">
        <v>22.79</v>
      </c>
      <c r="D22" s="151">
        <v>36.54</v>
      </c>
      <c r="E22" s="151">
        <f t="shared" si="0"/>
        <v>1603.3347959631417</v>
      </c>
      <c r="F22" s="222">
        <f t="shared" si="1"/>
        <v>56.858940344794846</v>
      </c>
      <c r="G22" s="34">
        <f t="shared" si="2"/>
        <v>3.1336108987509554</v>
      </c>
      <c r="H22" s="34">
        <f t="shared" si="3"/>
        <v>3.2326041838072541</v>
      </c>
      <c r="I22" s="104"/>
      <c r="J22" s="106">
        <v>642.64300000000003</v>
      </c>
      <c r="L22" s="156">
        <v>22790</v>
      </c>
      <c r="M22" s="159">
        <v>36540</v>
      </c>
      <c r="N22" s="23">
        <f t="shared" si="4"/>
        <v>0</v>
      </c>
      <c r="O22" s="112">
        <f t="shared" si="5"/>
        <v>0</v>
      </c>
    </row>
    <row r="23" spans="1:15" s="112" customFormat="1" ht="16.7" customHeight="1" x14ac:dyDescent="0.2">
      <c r="A23" s="76" t="s">
        <v>14</v>
      </c>
      <c r="B23" s="98">
        <v>691</v>
      </c>
      <c r="C23" s="151">
        <v>18.007000000000001</v>
      </c>
      <c r="D23" s="151">
        <v>20.029</v>
      </c>
      <c r="E23" s="151">
        <f t="shared" si="0"/>
        <v>1112.2896651302269</v>
      </c>
      <c r="F23" s="222">
        <f t="shared" si="1"/>
        <v>20.375381485249239</v>
      </c>
      <c r="G23" s="34">
        <f t="shared" si="2"/>
        <v>2.4759513582188886</v>
      </c>
      <c r="H23" s="34">
        <f t="shared" si="3"/>
        <v>1.7719165078674191</v>
      </c>
      <c r="I23" s="104"/>
      <c r="J23" s="106">
        <v>983</v>
      </c>
      <c r="L23" s="156">
        <v>18007</v>
      </c>
      <c r="M23" s="159">
        <v>20029</v>
      </c>
      <c r="N23" s="23">
        <f t="shared" si="4"/>
        <v>0</v>
      </c>
      <c r="O23" s="112">
        <f t="shared" si="5"/>
        <v>0</v>
      </c>
    </row>
    <row r="24" spans="1:15" s="112" customFormat="1" ht="16.7" customHeight="1" x14ac:dyDescent="0.2">
      <c r="A24" s="76" t="s">
        <v>21</v>
      </c>
      <c r="B24" s="98">
        <v>1563</v>
      </c>
      <c r="C24" s="151">
        <v>25.478000000000002</v>
      </c>
      <c r="D24" s="151">
        <v>32.091000000000001</v>
      </c>
      <c r="E24" s="151">
        <f t="shared" si="0"/>
        <v>1259.5572650914514</v>
      </c>
      <c r="F24" s="222">
        <f t="shared" si="1"/>
        <v>41.966793779326146</v>
      </c>
      <c r="G24" s="34">
        <f t="shared" si="2"/>
        <v>3.5032092355584403</v>
      </c>
      <c r="H24" s="34">
        <f t="shared" si="3"/>
        <v>2.8390120652041215</v>
      </c>
      <c r="I24" s="104"/>
      <c r="J24" s="106">
        <v>764.67600000000004</v>
      </c>
      <c r="L24" s="156">
        <v>25478</v>
      </c>
      <c r="M24" s="159">
        <v>32091</v>
      </c>
      <c r="N24" s="23">
        <f t="shared" si="4"/>
        <v>0</v>
      </c>
      <c r="O24" s="112">
        <f t="shared" si="5"/>
        <v>0</v>
      </c>
    </row>
    <row r="25" spans="1:15" s="112" customFormat="1" ht="16.7" customHeight="1" x14ac:dyDescent="0.2">
      <c r="A25" s="76" t="s">
        <v>10</v>
      </c>
      <c r="B25" s="98">
        <v>2136</v>
      </c>
      <c r="C25" s="151">
        <v>36.680999999999997</v>
      </c>
      <c r="D25" s="151">
        <v>62.088000000000001</v>
      </c>
      <c r="E25" s="151">
        <f t="shared" si="0"/>
        <v>1692.6474196450481</v>
      </c>
      <c r="F25" s="222">
        <f t="shared" si="1"/>
        <v>37.348254669283754</v>
      </c>
      <c r="G25" s="34">
        <f t="shared" si="2"/>
        <v>5.0436148037333828</v>
      </c>
      <c r="H25" s="34">
        <f t="shared" si="3"/>
        <v>5.4927730860488451</v>
      </c>
      <c r="I25" s="104"/>
      <c r="J25" s="106">
        <v>1662.4069999999999</v>
      </c>
      <c r="L25" s="156">
        <v>36681</v>
      </c>
      <c r="M25" s="159">
        <v>62088</v>
      </c>
      <c r="N25" s="23">
        <f t="shared" si="4"/>
        <v>0</v>
      </c>
      <c r="O25" s="112">
        <f t="shared" si="5"/>
        <v>0</v>
      </c>
    </row>
    <row r="26" spans="1:15" s="112" customFormat="1" ht="16.7" customHeight="1" x14ac:dyDescent="0.2">
      <c r="A26" s="76" t="s">
        <v>3</v>
      </c>
      <c r="B26" s="98">
        <v>1262</v>
      </c>
      <c r="C26" s="151">
        <v>40.859000000000002</v>
      </c>
      <c r="D26" s="151">
        <v>71.784000000000006</v>
      </c>
      <c r="E26" s="151">
        <f t="shared" si="0"/>
        <v>1756.8711911696321</v>
      </c>
      <c r="F26" s="222">
        <f t="shared" si="1"/>
        <v>28.214707541255521</v>
      </c>
      <c r="G26" s="34">
        <f t="shared" si="2"/>
        <v>5.618087218607517</v>
      </c>
      <c r="H26" s="34">
        <f t="shared" si="3"/>
        <v>6.3505544261198672</v>
      </c>
      <c r="I26" s="104"/>
      <c r="J26" s="106">
        <v>2544.2049999999999</v>
      </c>
      <c r="L26" s="156">
        <v>40859</v>
      </c>
      <c r="M26" s="159">
        <v>71784</v>
      </c>
      <c r="N26" s="23">
        <f t="shared" si="4"/>
        <v>0</v>
      </c>
      <c r="O26" s="112">
        <f t="shared" si="5"/>
        <v>0</v>
      </c>
    </row>
    <row r="27" spans="1:15" s="112" customFormat="1" ht="16.7" customHeight="1" x14ac:dyDescent="0.2">
      <c r="A27" s="76" t="s">
        <v>80</v>
      </c>
      <c r="B27" s="77"/>
      <c r="C27" s="151">
        <v>7.07</v>
      </c>
      <c r="D27" s="151">
        <v>8.7149999999999999</v>
      </c>
      <c r="E27" s="151">
        <f t="shared" si="0"/>
        <v>1232.6732673267327</v>
      </c>
      <c r="F27" s="222">
        <f t="shared" si="1"/>
        <v>17.516707703130496</v>
      </c>
      <c r="G27" s="34">
        <f t="shared" si="2"/>
        <v>0.97212062545718558</v>
      </c>
      <c r="H27" s="34">
        <f t="shared" si="3"/>
        <v>0.77099467602299454</v>
      </c>
      <c r="I27" s="104"/>
      <c r="J27" s="106">
        <v>497.52499999999998</v>
      </c>
      <c r="L27" s="156">
        <v>7070</v>
      </c>
      <c r="M27" s="159">
        <v>8715</v>
      </c>
      <c r="N27" s="23">
        <f t="shared" si="4"/>
        <v>0</v>
      </c>
      <c r="O27" s="112">
        <f t="shared" si="5"/>
        <v>0</v>
      </c>
    </row>
    <row r="28" spans="1:15" s="112" customFormat="1" ht="16.7" customHeight="1" x14ac:dyDescent="0.2">
      <c r="A28" s="76" t="s">
        <v>72</v>
      </c>
      <c r="B28" s="77"/>
      <c r="C28" s="151">
        <v>4.51</v>
      </c>
      <c r="D28" s="151">
        <v>6.2949999999999999</v>
      </c>
      <c r="E28" s="151">
        <f t="shared" si="0"/>
        <v>1395.7871396895787</v>
      </c>
      <c r="F28" s="222">
        <f t="shared" si="1"/>
        <v>11.021198518134643</v>
      </c>
      <c r="G28" s="34">
        <f t="shared" si="2"/>
        <v>0.62012220945005747</v>
      </c>
      <c r="H28" s="34">
        <f t="shared" si="3"/>
        <v>0.55690321119503727</v>
      </c>
      <c r="I28" s="104"/>
      <c r="J28" s="106">
        <v>571.17200000000003</v>
      </c>
      <c r="L28" s="156">
        <v>4510</v>
      </c>
      <c r="M28" s="159">
        <v>6295</v>
      </c>
      <c r="N28" s="23">
        <f t="shared" si="4"/>
        <v>0</v>
      </c>
      <c r="O28" s="112">
        <f t="shared" si="5"/>
        <v>0</v>
      </c>
    </row>
    <row r="29" spans="1:15" s="112" customFormat="1" ht="16.7" customHeight="1" x14ac:dyDescent="0.2">
      <c r="A29" s="76" t="s">
        <v>1</v>
      </c>
      <c r="B29" s="98">
        <v>3163</v>
      </c>
      <c r="C29" s="151">
        <v>23.117999999999999</v>
      </c>
      <c r="D29" s="151">
        <v>55.212000000000003</v>
      </c>
      <c r="E29" s="151">
        <f t="shared" si="0"/>
        <v>2388.2688813911241</v>
      </c>
      <c r="F29" s="222">
        <f t="shared" si="1"/>
        <v>33.542054842705554</v>
      </c>
      <c r="G29" s="34">
        <f t="shared" si="2"/>
        <v>3.1787106958018687</v>
      </c>
      <c r="H29" s="34">
        <f t="shared" si="3"/>
        <v>4.8844702297856086</v>
      </c>
      <c r="I29" s="104"/>
      <c r="J29" s="106">
        <v>1646.0530000000001</v>
      </c>
      <c r="L29" s="156">
        <v>23118</v>
      </c>
      <c r="M29" s="159">
        <v>55212</v>
      </c>
      <c r="N29" s="23">
        <f t="shared" si="4"/>
        <v>0</v>
      </c>
      <c r="O29" s="112">
        <f t="shared" si="5"/>
        <v>0</v>
      </c>
    </row>
    <row r="30" spans="1:15" s="112" customFormat="1" ht="16.7" customHeight="1" x14ac:dyDescent="0.2">
      <c r="A30" s="76" t="s">
        <v>73</v>
      </c>
      <c r="B30" s="77"/>
      <c r="C30" s="151">
        <v>3.8079999999999998</v>
      </c>
      <c r="D30" s="151">
        <v>4.952</v>
      </c>
      <c r="E30" s="151">
        <f t="shared" si="0"/>
        <v>1300.420168067227</v>
      </c>
      <c r="F30" s="222">
        <f t="shared" si="1"/>
        <v>19.143269122973859</v>
      </c>
      <c r="G30" s="34">
        <f t="shared" si="2"/>
        <v>0.52359764381060292</v>
      </c>
      <c r="H30" s="34">
        <f t="shared" si="3"/>
        <v>0.43809129497026611</v>
      </c>
      <c r="I30" s="104"/>
      <c r="J30" s="106">
        <v>258.68099999999998</v>
      </c>
      <c r="L30" s="156">
        <v>3808</v>
      </c>
      <c r="M30" s="159">
        <v>4952</v>
      </c>
      <c r="N30" s="23">
        <f t="shared" si="4"/>
        <v>0</v>
      </c>
      <c r="O30" s="112">
        <f t="shared" si="5"/>
        <v>0</v>
      </c>
    </row>
    <row r="31" spans="1:15" s="112" customFormat="1" ht="16.7" customHeight="1" x14ac:dyDescent="0.2">
      <c r="A31" s="76" t="s">
        <v>0</v>
      </c>
      <c r="B31" s="98">
        <v>657</v>
      </c>
      <c r="C31" s="151">
        <v>38.155000000000001</v>
      </c>
      <c r="D31" s="151">
        <v>75.185000000000002</v>
      </c>
      <c r="E31" s="151">
        <f t="shared" si="0"/>
        <v>1970.5150045865548</v>
      </c>
      <c r="F31" s="222">
        <f t="shared" si="1"/>
        <v>15.623334364706828</v>
      </c>
      <c r="G31" s="34">
        <f t="shared" si="2"/>
        <v>5.2462888916999875</v>
      </c>
      <c r="H31" s="34">
        <f t="shared" si="3"/>
        <v>6.6514325549958508</v>
      </c>
      <c r="I31" s="104"/>
      <c r="J31" s="106">
        <v>4812.3530000000001</v>
      </c>
      <c r="L31" s="156">
        <v>38155</v>
      </c>
      <c r="M31" s="159">
        <v>75185</v>
      </c>
      <c r="N31" s="23">
        <f t="shared" si="4"/>
        <v>0</v>
      </c>
      <c r="O31" s="112">
        <f t="shared" si="5"/>
        <v>0</v>
      </c>
    </row>
    <row r="32" spans="1:15" s="112" customFormat="1" ht="16.7" customHeight="1" x14ac:dyDescent="0.2">
      <c r="A32" s="76" t="s">
        <v>74</v>
      </c>
      <c r="B32" s="77"/>
      <c r="C32" s="151">
        <v>8.093</v>
      </c>
      <c r="D32" s="151">
        <v>8.8550000000000004</v>
      </c>
      <c r="E32" s="151">
        <f t="shared" si="0"/>
        <v>1094.155442975411</v>
      </c>
      <c r="F32" s="222">
        <f t="shared" si="1"/>
        <v>12.329297362324008</v>
      </c>
      <c r="G32" s="34">
        <f t="shared" si="2"/>
        <v>1.1127824924787839</v>
      </c>
      <c r="H32" s="34">
        <f t="shared" si="3"/>
        <v>0.7833801326659342</v>
      </c>
      <c r="I32" s="104"/>
      <c r="J32" s="106">
        <v>718.20799999999997</v>
      </c>
      <c r="L32" s="156">
        <v>8093</v>
      </c>
      <c r="M32" s="159">
        <v>8855</v>
      </c>
      <c r="N32" s="23">
        <f t="shared" si="4"/>
        <v>0</v>
      </c>
      <c r="O32" s="112">
        <f t="shared" si="5"/>
        <v>0</v>
      </c>
    </row>
    <row r="33" spans="1:15" s="112" customFormat="1" ht="16.7" customHeight="1" x14ac:dyDescent="0.2">
      <c r="A33" s="76" t="s">
        <v>19</v>
      </c>
      <c r="B33" s="98">
        <v>1493</v>
      </c>
      <c r="C33" s="151">
        <v>24.457000000000001</v>
      </c>
      <c r="D33" s="151">
        <v>37.975000000000001</v>
      </c>
      <c r="E33" s="151">
        <f t="shared" si="0"/>
        <v>1552.7251911518174</v>
      </c>
      <c r="F33" s="222">
        <f t="shared" si="1"/>
        <v>46.314307980696171</v>
      </c>
      <c r="G33" s="34">
        <f t="shared" si="2"/>
        <v>3.3628223672993474</v>
      </c>
      <c r="H33" s="34">
        <f t="shared" si="3"/>
        <v>3.3595551143973861</v>
      </c>
      <c r="I33" s="104"/>
      <c r="J33" s="106">
        <v>819.94100000000003</v>
      </c>
      <c r="L33" s="156">
        <v>24457</v>
      </c>
      <c r="M33" s="159">
        <v>37975</v>
      </c>
      <c r="N33" s="23">
        <f t="shared" si="4"/>
        <v>0</v>
      </c>
      <c r="O33" s="112">
        <f t="shared" si="5"/>
        <v>0</v>
      </c>
    </row>
    <row r="34" spans="1:15" s="112" customFormat="1" ht="16.7" customHeight="1" x14ac:dyDescent="0.2">
      <c r="A34" s="76" t="s">
        <v>4</v>
      </c>
      <c r="B34" s="98">
        <v>1924</v>
      </c>
      <c r="C34" s="151">
        <v>38.726999999999997</v>
      </c>
      <c r="D34" s="151">
        <v>67.838999999999999</v>
      </c>
      <c r="E34" s="151">
        <f t="shared" si="0"/>
        <v>1751.7236036873501</v>
      </c>
      <c r="F34" s="222">
        <f t="shared" si="1"/>
        <v>39.088077384471255</v>
      </c>
      <c r="G34" s="34">
        <f t="shared" si="2"/>
        <v>5.3249385377765801</v>
      </c>
      <c r="H34" s="34">
        <f t="shared" si="3"/>
        <v>6.0015499514313166</v>
      </c>
      <c r="I34" s="104"/>
      <c r="J34" s="106">
        <v>1735.5419999999999</v>
      </c>
      <c r="L34" s="156">
        <v>38727</v>
      </c>
      <c r="M34" s="159">
        <v>67839</v>
      </c>
      <c r="N34" s="23">
        <f t="shared" si="4"/>
        <v>0</v>
      </c>
      <c r="O34" s="112">
        <f t="shared" si="5"/>
        <v>0</v>
      </c>
    </row>
    <row r="35" spans="1:15" s="112" customFormat="1" ht="16.7" customHeight="1" x14ac:dyDescent="0.2">
      <c r="A35" s="76" t="s">
        <v>18</v>
      </c>
      <c r="B35" s="98">
        <v>354</v>
      </c>
      <c r="C35" s="151">
        <v>56.06</v>
      </c>
      <c r="D35" s="151">
        <v>103.592</v>
      </c>
      <c r="E35" s="151">
        <f t="shared" si="0"/>
        <v>1847.8772743489119</v>
      </c>
      <c r="F35" s="222">
        <f t="shared" si="1"/>
        <v>41.29812090998427</v>
      </c>
      <c r="G35" s="34">
        <f t="shared" si="2"/>
        <v>7.7082153130310918</v>
      </c>
      <c r="H35" s="34">
        <f t="shared" si="3"/>
        <v>9.1645301753957611</v>
      </c>
      <c r="I35" s="104"/>
      <c r="J35" s="106">
        <v>2508.395</v>
      </c>
      <c r="L35" s="156">
        <v>56060</v>
      </c>
      <c r="M35" s="159">
        <v>103592</v>
      </c>
      <c r="N35" s="23">
        <f t="shared" si="4"/>
        <v>0</v>
      </c>
      <c r="O35" s="112">
        <f t="shared" si="5"/>
        <v>0</v>
      </c>
    </row>
    <row r="36" spans="1:15" s="112" customFormat="1" ht="16.7" customHeight="1" x14ac:dyDescent="0.2">
      <c r="A36" s="76" t="s">
        <v>16</v>
      </c>
      <c r="B36" s="98">
        <v>817</v>
      </c>
      <c r="C36" s="151">
        <v>12.657</v>
      </c>
      <c r="D36" s="151">
        <v>13.302</v>
      </c>
      <c r="E36" s="151">
        <f t="shared" si="0"/>
        <v>1050.959943114482</v>
      </c>
      <c r="F36" s="222">
        <f t="shared" si="1"/>
        <v>29.182123919820455</v>
      </c>
      <c r="G36" s="34">
        <f t="shared" si="2"/>
        <v>1.7403296685164917</v>
      </c>
      <c r="H36" s="34">
        <f t="shared" si="3"/>
        <v>1.1767953161741678</v>
      </c>
      <c r="I36" s="104"/>
      <c r="J36" s="106">
        <v>455.827</v>
      </c>
      <c r="L36" s="156">
        <v>12657</v>
      </c>
      <c r="M36" s="159">
        <v>13302</v>
      </c>
      <c r="N36" s="23">
        <f t="shared" si="4"/>
        <v>0</v>
      </c>
      <c r="O36" s="112">
        <f t="shared" si="5"/>
        <v>0</v>
      </c>
    </row>
    <row r="37" spans="1:15" s="112" customFormat="1" ht="16.7" customHeight="1" x14ac:dyDescent="0.2">
      <c r="A37" s="76" t="s">
        <v>62</v>
      </c>
      <c r="B37" s="77"/>
      <c r="C37" s="151" t="s">
        <v>94</v>
      </c>
      <c r="D37" s="151" t="s">
        <v>94</v>
      </c>
      <c r="E37" s="16" t="s">
        <v>94</v>
      </c>
      <c r="F37" s="16" t="s">
        <v>94</v>
      </c>
      <c r="G37" s="16" t="s">
        <v>94</v>
      </c>
      <c r="H37" s="16" t="s">
        <v>94</v>
      </c>
      <c r="I37" s="104"/>
      <c r="J37" s="106">
        <v>171.815</v>
      </c>
      <c r="L37" s="156" t="s">
        <v>94</v>
      </c>
      <c r="M37" s="159" t="s">
        <v>94</v>
      </c>
      <c r="N37" s="23" t="e">
        <f t="shared" si="4"/>
        <v>#VALUE!</v>
      </c>
      <c r="O37" s="112" t="e">
        <f t="shared" si="5"/>
        <v>#VALUE!</v>
      </c>
    </row>
    <row r="38" spans="1:15" s="91" customFormat="1" ht="12" customHeight="1" x14ac:dyDescent="0.2">
      <c r="D38" s="102"/>
      <c r="E38" s="102"/>
      <c r="F38" s="99"/>
      <c r="G38" s="99"/>
      <c r="H38" s="103" t="s">
        <v>79</v>
      </c>
      <c r="L38" s="100">
        <f t="shared" ref="L38" si="6">D38/1000</f>
        <v>0</v>
      </c>
      <c r="N38" s="101"/>
    </row>
  </sheetData>
  <sortState ref="A6:M37">
    <sortCondition ref="A6:A37"/>
  </sortState>
  <mergeCells count="2">
    <mergeCell ref="A1:H1"/>
    <mergeCell ref="A3:A4"/>
  </mergeCells>
  <phoneticPr fontId="0" type="noConversion"/>
  <printOptions horizontalCentered="1"/>
  <pageMargins left="0.75" right="0.75" top="1" bottom="1" header="0.5" footer="0.5"/>
  <pageSetup paperSize="9" orientation="portrait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40"/>
  <sheetViews>
    <sheetView view="pageBreakPreview" zoomScaleSheetLayoutView="100" workbookViewId="0">
      <selection activeCell="F35" sqref="F35"/>
    </sheetView>
  </sheetViews>
  <sheetFormatPr defaultRowHeight="12.75" x14ac:dyDescent="0.2"/>
  <cols>
    <col min="1" max="1" width="13.140625" style="112" customWidth="1"/>
    <col min="2" max="2" width="9.140625" style="112" hidden="1" customWidth="1"/>
    <col min="3" max="3" width="11" style="112" bestFit="1" customWidth="1"/>
    <col min="4" max="4" width="10.85546875" style="112" bestFit="1" customWidth="1"/>
    <col min="5" max="5" width="10.28515625" style="112" customWidth="1"/>
    <col min="6" max="6" width="11.28515625" style="112" customWidth="1"/>
    <col min="7" max="8" width="13.140625" style="112" customWidth="1"/>
    <col min="9" max="9" width="9.140625" style="112" hidden="1" customWidth="1"/>
    <col min="10" max="10" width="10.85546875" style="112" hidden="1" customWidth="1"/>
    <col min="11" max="12" width="9.140625" style="112" hidden="1" customWidth="1"/>
    <col min="13" max="13" width="12.5703125" style="112" hidden="1" customWidth="1"/>
    <col min="14" max="17" width="9.140625" style="112" hidden="1" customWidth="1"/>
    <col min="18" max="16384" width="9.140625" style="112"/>
  </cols>
  <sheetData>
    <row r="1" spans="1:16" ht="60" customHeight="1" x14ac:dyDescent="0.2">
      <c r="A1" s="227" t="s">
        <v>83</v>
      </c>
      <c r="B1" s="227"/>
      <c r="C1" s="227"/>
      <c r="D1" s="227"/>
      <c r="E1" s="227"/>
      <c r="F1" s="227"/>
      <c r="G1" s="227"/>
      <c r="H1" s="227"/>
    </row>
    <row r="2" spans="1:16" s="107" customFormat="1" ht="12.95" customHeight="1" x14ac:dyDescent="0.2">
      <c r="A2" s="90" t="s">
        <v>51</v>
      </c>
      <c r="B2" s="90"/>
      <c r="C2" s="90"/>
      <c r="D2" s="90"/>
      <c r="E2" s="90"/>
      <c r="F2" s="90"/>
      <c r="G2" s="90"/>
      <c r="H2" s="90"/>
    </row>
    <row r="3" spans="1:16" ht="54" customHeight="1" x14ac:dyDescent="0.2">
      <c r="A3" s="228" t="s">
        <v>42</v>
      </c>
      <c r="B3" s="192" t="s">
        <v>22</v>
      </c>
      <c r="C3" s="192" t="s">
        <v>36</v>
      </c>
      <c r="D3" s="192" t="s">
        <v>37</v>
      </c>
      <c r="E3" s="192" t="s">
        <v>38</v>
      </c>
      <c r="F3" s="194" t="s">
        <v>39</v>
      </c>
      <c r="G3" s="92" t="s">
        <v>58</v>
      </c>
      <c r="H3" s="192" t="s">
        <v>59</v>
      </c>
      <c r="J3" s="108" t="s">
        <v>69</v>
      </c>
    </row>
    <row r="4" spans="1:16" ht="20.100000000000001" customHeight="1" x14ac:dyDescent="0.2">
      <c r="A4" s="228"/>
      <c r="B4" s="94" t="s">
        <v>27</v>
      </c>
      <c r="C4" s="94" t="s">
        <v>40</v>
      </c>
      <c r="D4" s="94" t="s">
        <v>48</v>
      </c>
      <c r="E4" s="94" t="s">
        <v>34</v>
      </c>
      <c r="F4" s="163" t="s">
        <v>34</v>
      </c>
      <c r="G4" s="94" t="s">
        <v>44</v>
      </c>
      <c r="H4" s="94" t="s">
        <v>44</v>
      </c>
      <c r="J4" s="93"/>
    </row>
    <row r="5" spans="1:16" ht="26.1" customHeight="1" x14ac:dyDescent="0.2">
      <c r="A5" s="95" t="s">
        <v>57</v>
      </c>
      <c r="B5" s="96">
        <v>25345</v>
      </c>
      <c r="C5" s="146">
        <f>SUM(C6:C37)</f>
        <v>452.63999999999993</v>
      </c>
      <c r="D5" s="146">
        <f>SUM(D6:D37)</f>
        <v>881.65200000000004</v>
      </c>
      <c r="E5" s="84">
        <f t="shared" ref="E5:E35" si="0">D5/C5*1000</f>
        <v>1947.7995758218456</v>
      </c>
      <c r="F5" s="164">
        <f t="shared" ref="F5:F35" si="1">D5/J5*1000</f>
        <v>23.099126217567992</v>
      </c>
      <c r="G5" s="84">
        <f>SUM(G6:G37)</f>
        <v>100.00000000000001</v>
      </c>
      <c r="H5" s="84">
        <f>SUM(H6:H37)</f>
        <v>99.999999999999972</v>
      </c>
      <c r="I5" s="104"/>
      <c r="J5" s="97">
        <v>38168.197</v>
      </c>
      <c r="K5" s="74"/>
      <c r="L5" s="23"/>
      <c r="M5" s="23"/>
    </row>
    <row r="6" spans="1:16" ht="17.100000000000001" customHeight="1" x14ac:dyDescent="0.2">
      <c r="A6" s="76" t="s">
        <v>8</v>
      </c>
      <c r="B6" s="98">
        <v>1110</v>
      </c>
      <c r="C6" s="144">
        <v>15.16</v>
      </c>
      <c r="D6" s="144">
        <v>21.18</v>
      </c>
      <c r="E6" s="113">
        <f t="shared" si="0"/>
        <v>1397.0976253298154</v>
      </c>
      <c r="F6" s="167">
        <f t="shared" si="1"/>
        <v>14.975489832151487</v>
      </c>
      <c r="G6" s="34">
        <f t="shared" ref="G6:G35" si="2">C6/$C$5*100</f>
        <v>3.3492400141392724</v>
      </c>
      <c r="H6" s="34">
        <f t="shared" ref="H6:H35" si="3">D6/$D$5*100</f>
        <v>2.402308393788025</v>
      </c>
      <c r="I6" s="104"/>
      <c r="J6" s="106">
        <v>1414.3109999999999</v>
      </c>
      <c r="K6" s="156">
        <v>15161</v>
      </c>
      <c r="L6" s="159">
        <v>21179</v>
      </c>
      <c r="M6" s="23">
        <f>K6/1000</f>
        <v>15.161</v>
      </c>
      <c r="N6" s="23">
        <f>L6/1000</f>
        <v>21.178999999999998</v>
      </c>
      <c r="O6" s="158">
        <f>M6-C6</f>
        <v>9.9999999999944578E-4</v>
      </c>
      <c r="P6" s="158">
        <f>N6-D6</f>
        <v>-1.0000000000012221E-3</v>
      </c>
    </row>
    <row r="7" spans="1:16" ht="17.100000000000001" customHeight="1" x14ac:dyDescent="0.2">
      <c r="A7" s="76" t="s">
        <v>77</v>
      </c>
      <c r="B7" s="77"/>
      <c r="C7" s="151">
        <v>6.13</v>
      </c>
      <c r="D7" s="151">
        <v>7.8</v>
      </c>
      <c r="E7" s="113">
        <f t="shared" si="0"/>
        <v>1272.4306688417619</v>
      </c>
      <c r="F7" s="167">
        <f t="shared" si="1"/>
        <v>6.5817563838817845</v>
      </c>
      <c r="G7" s="34">
        <f t="shared" si="2"/>
        <v>1.3542771297278191</v>
      </c>
      <c r="H7" s="34">
        <f t="shared" si="3"/>
        <v>0.88470280791060407</v>
      </c>
      <c r="I7" s="140"/>
      <c r="J7" s="106">
        <v>1185.0940000000001</v>
      </c>
      <c r="K7" s="156">
        <v>6125</v>
      </c>
      <c r="L7" s="159">
        <v>7798</v>
      </c>
      <c r="M7" s="23">
        <f t="shared" ref="M7:M37" si="4">K7/1000</f>
        <v>6.125</v>
      </c>
      <c r="N7" s="23">
        <f t="shared" ref="N7:N37" si="5">L7/1000</f>
        <v>7.798</v>
      </c>
      <c r="O7" s="158">
        <f t="shared" ref="O7:O37" si="6">M7-C7</f>
        <v>-4.9999999999998934E-3</v>
      </c>
      <c r="P7" s="158">
        <f t="shared" ref="P7:P37" si="7">N7-D7</f>
        <v>-1.9999999999997797E-3</v>
      </c>
    </row>
    <row r="8" spans="1:16" ht="17.100000000000001" customHeight="1" x14ac:dyDescent="0.2">
      <c r="A8" s="76" t="s">
        <v>13</v>
      </c>
      <c r="B8" s="98">
        <v>967</v>
      </c>
      <c r="C8" s="151">
        <v>6.48</v>
      </c>
      <c r="D8" s="151">
        <v>12.63</v>
      </c>
      <c r="E8" s="113">
        <f t="shared" si="0"/>
        <v>1949.0740740740739</v>
      </c>
      <c r="F8" s="167">
        <f t="shared" si="1"/>
        <v>9.6740170302529425</v>
      </c>
      <c r="G8" s="34">
        <f t="shared" si="2"/>
        <v>1.4316012725344649</v>
      </c>
      <c r="H8" s="34">
        <f t="shared" si="3"/>
        <v>1.4325380081937091</v>
      </c>
      <c r="I8" s="104"/>
      <c r="J8" s="106">
        <v>1305.559</v>
      </c>
      <c r="K8" s="156">
        <v>6479</v>
      </c>
      <c r="L8" s="159">
        <v>12628</v>
      </c>
      <c r="M8" s="23">
        <f t="shared" si="4"/>
        <v>6.4790000000000001</v>
      </c>
      <c r="N8" s="23">
        <f t="shared" si="5"/>
        <v>12.628</v>
      </c>
      <c r="O8" s="158">
        <f t="shared" si="6"/>
        <v>-1.000000000000334E-3</v>
      </c>
      <c r="P8" s="158">
        <f t="shared" si="7"/>
        <v>-2.0000000000006679E-3</v>
      </c>
    </row>
    <row r="9" spans="1:16" ht="17.100000000000001" customHeight="1" x14ac:dyDescent="0.2">
      <c r="A9" s="76" t="s">
        <v>12</v>
      </c>
      <c r="B9" s="98">
        <v>417</v>
      </c>
      <c r="C9" s="144">
        <v>17.5</v>
      </c>
      <c r="D9" s="144">
        <v>30.73</v>
      </c>
      <c r="E9" s="113">
        <f t="shared" si="0"/>
        <v>1756</v>
      </c>
      <c r="F9" s="167">
        <f t="shared" si="1"/>
        <v>60.546116911340228</v>
      </c>
      <c r="G9" s="34">
        <f t="shared" si="2"/>
        <v>3.8662071403322735</v>
      </c>
      <c r="H9" s="34">
        <f t="shared" si="3"/>
        <v>3.4855022162939573</v>
      </c>
      <c r="I9" s="104"/>
      <c r="J9" s="106">
        <v>507.54700000000003</v>
      </c>
      <c r="K9" s="156">
        <v>17503</v>
      </c>
      <c r="L9" s="159">
        <v>30726</v>
      </c>
      <c r="M9" s="23">
        <f t="shared" si="4"/>
        <v>17.503</v>
      </c>
      <c r="N9" s="23">
        <f t="shared" si="5"/>
        <v>30.725999999999999</v>
      </c>
      <c r="O9" s="158">
        <f t="shared" si="6"/>
        <v>3.0000000000001137E-3</v>
      </c>
      <c r="P9" s="158">
        <f t="shared" si="7"/>
        <v>-4.0000000000013358E-3</v>
      </c>
    </row>
    <row r="10" spans="1:16" ht="17.100000000000001" customHeight="1" x14ac:dyDescent="0.2">
      <c r="A10" s="76" t="s">
        <v>20</v>
      </c>
      <c r="B10" s="98">
        <v>823</v>
      </c>
      <c r="C10" s="151">
        <v>48.94</v>
      </c>
      <c r="D10" s="151">
        <v>73.09</v>
      </c>
      <c r="E10" s="113">
        <f t="shared" si="0"/>
        <v>1493.461381283204</v>
      </c>
      <c r="F10" s="167">
        <f t="shared" si="1"/>
        <v>75.502454423747594</v>
      </c>
      <c r="G10" s="34">
        <f t="shared" si="2"/>
        <v>10.812124425592083</v>
      </c>
      <c r="H10" s="34">
        <f t="shared" si="3"/>
        <v>8.2901190038700072</v>
      </c>
      <c r="I10" s="104"/>
      <c r="J10" s="106">
        <v>968.048</v>
      </c>
      <c r="K10" s="156">
        <v>48935</v>
      </c>
      <c r="L10" s="159">
        <v>73085</v>
      </c>
      <c r="M10" s="23">
        <f t="shared" si="4"/>
        <v>48.935000000000002</v>
      </c>
      <c r="N10" s="23">
        <f t="shared" si="5"/>
        <v>73.084999999999994</v>
      </c>
      <c r="O10" s="158">
        <f t="shared" si="6"/>
        <v>-4.9999999999954525E-3</v>
      </c>
      <c r="P10" s="158">
        <f t="shared" si="7"/>
        <v>-5.0000000000096634E-3</v>
      </c>
    </row>
    <row r="11" spans="1:16" ht="17.100000000000001" customHeight="1" x14ac:dyDescent="0.2">
      <c r="A11" s="76" t="s">
        <v>2</v>
      </c>
      <c r="B11" s="98">
        <v>1472</v>
      </c>
      <c r="C11" s="151">
        <v>15.94</v>
      </c>
      <c r="D11" s="151">
        <v>49.12</v>
      </c>
      <c r="E11" s="113">
        <f t="shared" si="0"/>
        <v>3081.5558343789207</v>
      </c>
      <c r="F11" s="167">
        <f t="shared" si="1"/>
        <v>28.572608570968207</v>
      </c>
      <c r="G11" s="34">
        <f t="shared" si="2"/>
        <v>3.521562389536939</v>
      </c>
      <c r="H11" s="34">
        <f t="shared" si="3"/>
        <v>5.5713592210985734</v>
      </c>
      <c r="I11" s="104"/>
      <c r="J11" s="106">
        <v>1719.1289999999999</v>
      </c>
      <c r="K11" s="156">
        <v>15943</v>
      </c>
      <c r="L11" s="159">
        <v>49115</v>
      </c>
      <c r="M11" s="23">
        <f t="shared" si="4"/>
        <v>15.943</v>
      </c>
      <c r="N11" s="23">
        <f t="shared" si="5"/>
        <v>49.115000000000002</v>
      </c>
      <c r="O11" s="158">
        <f t="shared" si="6"/>
        <v>3.0000000000001137E-3</v>
      </c>
      <c r="P11" s="158">
        <f t="shared" si="7"/>
        <v>-4.9999999999954525E-3</v>
      </c>
    </row>
    <row r="12" spans="1:16" ht="17.100000000000001" customHeight="1" x14ac:dyDescent="0.2">
      <c r="A12" s="76" t="s">
        <v>17</v>
      </c>
      <c r="B12" s="98">
        <v>439</v>
      </c>
      <c r="C12" s="144">
        <v>5.62</v>
      </c>
      <c r="D12" s="144">
        <v>13.44</v>
      </c>
      <c r="E12" s="113">
        <f t="shared" si="0"/>
        <v>2391.4590747330958</v>
      </c>
      <c r="F12" s="167">
        <f t="shared" si="1"/>
        <v>28.662827895073576</v>
      </c>
      <c r="G12" s="34">
        <f t="shared" si="2"/>
        <v>1.2416048073524215</v>
      </c>
      <c r="H12" s="34">
        <f t="shared" si="3"/>
        <v>1.5244109920921178</v>
      </c>
      <c r="I12" s="104"/>
      <c r="J12" s="106">
        <v>468.9</v>
      </c>
      <c r="K12" s="156">
        <v>5618</v>
      </c>
      <c r="L12" s="159">
        <v>13444</v>
      </c>
      <c r="M12" s="23">
        <f t="shared" si="4"/>
        <v>5.6180000000000003</v>
      </c>
      <c r="N12" s="23">
        <f t="shared" si="5"/>
        <v>13.444000000000001</v>
      </c>
      <c r="O12" s="158">
        <f t="shared" si="6"/>
        <v>-1.9999999999997797E-3</v>
      </c>
      <c r="P12" s="158">
        <f t="shared" si="7"/>
        <v>4.0000000000013358E-3</v>
      </c>
    </row>
    <row r="13" spans="1:16" ht="17.100000000000001" customHeight="1" x14ac:dyDescent="0.2">
      <c r="A13" s="76" t="s">
        <v>15</v>
      </c>
      <c r="B13" s="98">
        <v>1287</v>
      </c>
      <c r="C13" s="151">
        <v>2.5299999999999998</v>
      </c>
      <c r="D13" s="151">
        <v>5.76</v>
      </c>
      <c r="E13" s="113">
        <f t="shared" si="0"/>
        <v>2276.6798418972335</v>
      </c>
      <c r="F13" s="167">
        <f t="shared" si="1"/>
        <v>3.1041992378544165</v>
      </c>
      <c r="G13" s="34">
        <f t="shared" si="2"/>
        <v>0.55894308943089432</v>
      </c>
      <c r="H13" s="34">
        <f t="shared" si="3"/>
        <v>0.65331899661090764</v>
      </c>
      <c r="I13" s="104"/>
      <c r="J13" s="106">
        <v>1855.5509999999999</v>
      </c>
      <c r="K13" s="156">
        <v>2532</v>
      </c>
      <c r="L13" s="159">
        <v>5764</v>
      </c>
      <c r="M13" s="23">
        <f t="shared" si="4"/>
        <v>2.532</v>
      </c>
      <c r="N13" s="23">
        <f t="shared" si="5"/>
        <v>5.7640000000000002</v>
      </c>
      <c r="O13" s="158">
        <f t="shared" si="6"/>
        <v>2.0000000000002238E-3</v>
      </c>
      <c r="P13" s="158">
        <f t="shared" si="7"/>
        <v>4.0000000000004476E-3</v>
      </c>
    </row>
    <row r="14" spans="1:16" ht="17.100000000000001" customHeight="1" x14ac:dyDescent="0.2">
      <c r="A14" s="76" t="s">
        <v>67</v>
      </c>
      <c r="B14" s="98">
        <v>474</v>
      </c>
      <c r="C14" s="151">
        <v>20.97</v>
      </c>
      <c r="D14" s="151">
        <v>51.74</v>
      </c>
      <c r="E14" s="113">
        <f t="shared" si="0"/>
        <v>2467.3342870767765</v>
      </c>
      <c r="F14" s="167">
        <f t="shared" si="1"/>
        <v>33.134169692545136</v>
      </c>
      <c r="G14" s="34">
        <f t="shared" si="2"/>
        <v>4.6328207847295868</v>
      </c>
      <c r="H14" s="34">
        <f t="shared" si="3"/>
        <v>5.8685286258070075</v>
      </c>
      <c r="I14" s="104"/>
      <c r="J14" s="106">
        <v>1561.53</v>
      </c>
      <c r="K14" s="156">
        <v>20970</v>
      </c>
      <c r="L14" s="159">
        <v>51740</v>
      </c>
      <c r="M14" s="23">
        <f t="shared" si="4"/>
        <v>20.97</v>
      </c>
      <c r="N14" s="23">
        <f t="shared" si="5"/>
        <v>51.74</v>
      </c>
      <c r="O14" s="158">
        <f t="shared" si="6"/>
        <v>0</v>
      </c>
      <c r="P14" s="158">
        <f t="shared" si="7"/>
        <v>0</v>
      </c>
    </row>
    <row r="15" spans="1:16" ht="17.100000000000001" customHeight="1" x14ac:dyDescent="0.2">
      <c r="A15" s="76" t="s">
        <v>68</v>
      </c>
      <c r="B15" s="98">
        <v>914</v>
      </c>
      <c r="C15" s="144">
        <v>5.84</v>
      </c>
      <c r="D15" s="144">
        <v>11.71</v>
      </c>
      <c r="E15" s="113">
        <f t="shared" si="0"/>
        <v>2005.1369863013701</v>
      </c>
      <c r="F15" s="167">
        <f t="shared" si="1"/>
        <v>11.370024885887091</v>
      </c>
      <c r="G15" s="34">
        <f t="shared" si="2"/>
        <v>1.2902085542594559</v>
      </c>
      <c r="H15" s="34">
        <f t="shared" si="3"/>
        <v>1.3281884462350224</v>
      </c>
      <c r="I15" s="104"/>
      <c r="J15" s="106">
        <v>1029.9010000000001</v>
      </c>
      <c r="K15" s="156">
        <v>5837</v>
      </c>
      <c r="L15" s="159">
        <v>11706</v>
      </c>
      <c r="M15" s="23">
        <f t="shared" si="4"/>
        <v>5.8369999999999997</v>
      </c>
      <c r="N15" s="23">
        <f t="shared" si="5"/>
        <v>11.706</v>
      </c>
      <c r="O15" s="158">
        <f t="shared" si="6"/>
        <v>-3.0000000000001137E-3</v>
      </c>
      <c r="P15" s="158">
        <f t="shared" si="7"/>
        <v>-4.0000000000013358E-3</v>
      </c>
    </row>
    <row r="16" spans="1:16" ht="17.100000000000001" customHeight="1" x14ac:dyDescent="0.2">
      <c r="A16" s="76" t="s">
        <v>6</v>
      </c>
      <c r="B16" s="98">
        <v>650</v>
      </c>
      <c r="C16" s="151">
        <v>7.26</v>
      </c>
      <c r="D16" s="151">
        <v>6.55</v>
      </c>
      <c r="E16" s="113">
        <f t="shared" si="0"/>
        <v>902.20385674931129</v>
      </c>
      <c r="F16" s="167">
        <f t="shared" si="1"/>
        <v>11.755626547973725</v>
      </c>
      <c r="G16" s="34">
        <f t="shared" si="2"/>
        <v>1.6039236479321317</v>
      </c>
      <c r="H16" s="34">
        <f t="shared" si="3"/>
        <v>0.74292351177108418</v>
      </c>
      <c r="I16" s="104"/>
      <c r="J16" s="106">
        <v>557.17999999999995</v>
      </c>
      <c r="K16" s="156">
        <v>7262</v>
      </c>
      <c r="L16" s="159">
        <v>6554</v>
      </c>
      <c r="M16" s="23">
        <f t="shared" si="4"/>
        <v>7.2619999999999996</v>
      </c>
      <c r="N16" s="23">
        <f t="shared" si="5"/>
        <v>6.5540000000000003</v>
      </c>
      <c r="O16" s="158">
        <f t="shared" si="6"/>
        <v>1.9999999999997797E-3</v>
      </c>
      <c r="P16" s="158">
        <f t="shared" si="7"/>
        <v>4.0000000000004476E-3</v>
      </c>
    </row>
    <row r="17" spans="1:16" ht="17.100000000000001" customHeight="1" x14ac:dyDescent="0.2">
      <c r="A17" s="76" t="s">
        <v>9</v>
      </c>
      <c r="B17" s="98">
        <v>848</v>
      </c>
      <c r="C17" s="151">
        <v>32.340000000000003</v>
      </c>
      <c r="D17" s="151">
        <v>41.28</v>
      </c>
      <c r="E17" s="113">
        <f t="shared" si="0"/>
        <v>1276.4378478664191</v>
      </c>
      <c r="F17" s="167">
        <f t="shared" si="1"/>
        <v>39.099536166597368</v>
      </c>
      <c r="G17" s="34">
        <f t="shared" si="2"/>
        <v>7.1447507953340423</v>
      </c>
      <c r="H17" s="34">
        <f t="shared" si="3"/>
        <v>4.682119475711505</v>
      </c>
      <c r="I17" s="104"/>
      <c r="J17" s="106">
        <v>1055.7670000000001</v>
      </c>
      <c r="K17" s="156">
        <v>32337</v>
      </c>
      <c r="L17" s="159">
        <v>41279</v>
      </c>
      <c r="M17" s="23">
        <f t="shared" si="4"/>
        <v>32.337000000000003</v>
      </c>
      <c r="N17" s="23">
        <f t="shared" si="5"/>
        <v>41.279000000000003</v>
      </c>
      <c r="O17" s="158">
        <f t="shared" si="6"/>
        <v>-3.0000000000001137E-3</v>
      </c>
      <c r="P17" s="158">
        <f t="shared" si="7"/>
        <v>-9.9999999999766942E-4</v>
      </c>
    </row>
    <row r="18" spans="1:16" ht="17.100000000000001" customHeight="1" x14ac:dyDescent="0.2">
      <c r="A18" s="76" t="s">
        <v>7</v>
      </c>
      <c r="B18" s="98">
        <v>478</v>
      </c>
      <c r="C18" s="144">
        <v>0.04</v>
      </c>
      <c r="D18" s="144">
        <v>0.04</v>
      </c>
      <c r="E18" s="113">
        <f t="shared" si="0"/>
        <v>1000</v>
      </c>
      <c r="F18" s="167">
        <f t="shared" si="1"/>
        <v>5.3016858035433823E-2</v>
      </c>
      <c r="G18" s="34">
        <f t="shared" si="2"/>
        <v>8.8370448921880548E-3</v>
      </c>
      <c r="H18" s="34">
        <f t="shared" si="3"/>
        <v>4.5369374764646364E-3</v>
      </c>
      <c r="I18" s="104"/>
      <c r="J18" s="106">
        <v>754.47699999999998</v>
      </c>
      <c r="K18" s="156">
        <v>42</v>
      </c>
      <c r="L18" s="159">
        <v>43</v>
      </c>
      <c r="M18" s="23">
        <f t="shared" si="4"/>
        <v>4.2000000000000003E-2</v>
      </c>
      <c r="N18" s="23">
        <f t="shared" si="5"/>
        <v>4.2999999999999997E-2</v>
      </c>
      <c r="O18" s="158">
        <f t="shared" si="6"/>
        <v>2.0000000000000018E-3</v>
      </c>
      <c r="P18" s="158">
        <f t="shared" si="7"/>
        <v>2.9999999999999957E-3</v>
      </c>
    </row>
    <row r="19" spans="1:16" ht="17.100000000000001" customHeight="1" x14ac:dyDescent="0.2">
      <c r="A19" s="76" t="s">
        <v>71</v>
      </c>
      <c r="B19" s="77"/>
      <c r="C19" s="151">
        <v>1.69</v>
      </c>
      <c r="D19" s="151">
        <v>3.07</v>
      </c>
      <c r="E19" s="113">
        <f t="shared" si="0"/>
        <v>1816.5680473372781</v>
      </c>
      <c r="F19" s="167">
        <f t="shared" si="1"/>
        <v>2.8779784029750983</v>
      </c>
      <c r="G19" s="34">
        <f t="shared" si="2"/>
        <v>0.37336514669494525</v>
      </c>
      <c r="H19" s="34">
        <f t="shared" si="3"/>
        <v>0.34820995131866084</v>
      </c>
      <c r="I19" s="140"/>
      <c r="J19" s="106">
        <v>1066.721</v>
      </c>
      <c r="K19" s="156">
        <v>1694</v>
      </c>
      <c r="L19" s="159">
        <v>3067</v>
      </c>
      <c r="M19" s="23">
        <f t="shared" si="4"/>
        <v>1.694</v>
      </c>
      <c r="N19" s="23">
        <f t="shared" si="5"/>
        <v>3.0670000000000002</v>
      </c>
      <c r="O19" s="158">
        <f t="shared" si="6"/>
        <v>4.0000000000000036E-3</v>
      </c>
      <c r="P19" s="158">
        <f t="shared" si="7"/>
        <v>-2.9999999999996696E-3</v>
      </c>
    </row>
    <row r="20" spans="1:16" ht="17.100000000000001" customHeight="1" x14ac:dyDescent="0.2">
      <c r="A20" s="76" t="s">
        <v>5</v>
      </c>
      <c r="B20" s="98">
        <v>731</v>
      </c>
      <c r="C20" s="151">
        <v>2.41</v>
      </c>
      <c r="D20" s="151">
        <v>3.58</v>
      </c>
      <c r="E20" s="113">
        <f t="shared" si="0"/>
        <v>1485.4771784232366</v>
      </c>
      <c r="F20" s="167">
        <f t="shared" si="1"/>
        <v>2.9924878524218674</v>
      </c>
      <c r="G20" s="34">
        <f t="shared" si="2"/>
        <v>0.53243195475433025</v>
      </c>
      <c r="H20" s="34">
        <f t="shared" si="3"/>
        <v>0.40605590414358494</v>
      </c>
      <c r="I20" s="104"/>
      <c r="J20" s="106">
        <v>1196.329</v>
      </c>
      <c r="K20" s="156">
        <v>2408</v>
      </c>
      <c r="L20" s="159">
        <v>3562</v>
      </c>
      <c r="M20" s="23">
        <f t="shared" si="4"/>
        <v>2.4079999999999999</v>
      </c>
      <c r="N20" s="23">
        <f t="shared" si="5"/>
        <v>3.5619999999999998</v>
      </c>
      <c r="O20" s="158">
        <f t="shared" si="6"/>
        <v>-2.0000000000002238E-3</v>
      </c>
      <c r="P20" s="158">
        <f t="shared" si="7"/>
        <v>-1.8000000000000238E-2</v>
      </c>
    </row>
    <row r="21" spans="1:16" ht="17.100000000000001" customHeight="1" x14ac:dyDescent="0.2">
      <c r="A21" s="76" t="s">
        <v>11</v>
      </c>
      <c r="B21" s="98">
        <v>1105</v>
      </c>
      <c r="C21" s="144">
        <v>26.4</v>
      </c>
      <c r="D21" s="144">
        <v>60.19</v>
      </c>
      <c r="E21" s="113">
        <f t="shared" si="0"/>
        <v>2279.9242424242425</v>
      </c>
      <c r="F21" s="167">
        <f t="shared" si="1"/>
        <v>71.564879823554946</v>
      </c>
      <c r="G21" s="34">
        <f t="shared" si="2"/>
        <v>5.832449628844115</v>
      </c>
      <c r="H21" s="34">
        <f t="shared" si="3"/>
        <v>6.8269566677101619</v>
      </c>
      <c r="I21" s="104"/>
      <c r="J21" s="106">
        <v>841.05499999999995</v>
      </c>
      <c r="K21" s="156">
        <v>26404</v>
      </c>
      <c r="L21" s="159">
        <v>60190</v>
      </c>
      <c r="M21" s="23">
        <f t="shared" si="4"/>
        <v>26.404</v>
      </c>
      <c r="N21" s="23">
        <f t="shared" si="5"/>
        <v>60.19</v>
      </c>
      <c r="O21" s="158">
        <f t="shared" si="6"/>
        <v>4.0000000000013358E-3</v>
      </c>
      <c r="P21" s="158">
        <f t="shared" si="7"/>
        <v>0</v>
      </c>
    </row>
    <row r="22" spans="1:16" ht="17.100000000000001" customHeight="1" x14ac:dyDescent="0.2">
      <c r="A22" s="76" t="s">
        <v>81</v>
      </c>
      <c r="B22" s="77"/>
      <c r="C22" s="151">
        <v>2.44</v>
      </c>
      <c r="D22" s="151">
        <v>3.94</v>
      </c>
      <c r="E22" s="113">
        <f t="shared" si="0"/>
        <v>1614.7540983606557</v>
      </c>
      <c r="F22" s="167">
        <f t="shared" si="1"/>
        <v>6.1309311701831337</v>
      </c>
      <c r="G22" s="34">
        <f t="shared" si="2"/>
        <v>0.53905973842347132</v>
      </c>
      <c r="H22" s="34">
        <f t="shared" si="3"/>
        <v>0.4468883414317667</v>
      </c>
      <c r="I22" s="140"/>
      <c r="J22" s="106">
        <v>642.64300000000003</v>
      </c>
      <c r="K22" s="156">
        <v>2444</v>
      </c>
      <c r="L22" s="159">
        <v>3943</v>
      </c>
      <c r="M22" s="23">
        <f t="shared" si="4"/>
        <v>2.444</v>
      </c>
      <c r="N22" s="23">
        <f t="shared" si="5"/>
        <v>3.9430000000000001</v>
      </c>
      <c r="O22" s="158">
        <f t="shared" si="6"/>
        <v>4.0000000000000036E-3</v>
      </c>
      <c r="P22" s="158">
        <f t="shared" si="7"/>
        <v>3.0000000000001137E-3</v>
      </c>
    </row>
    <row r="23" spans="1:16" ht="17.100000000000001" customHeight="1" x14ac:dyDescent="0.2">
      <c r="A23" s="76" t="s">
        <v>14</v>
      </c>
      <c r="B23" s="98">
        <v>691</v>
      </c>
      <c r="C23" s="144">
        <v>1.37</v>
      </c>
      <c r="D23" s="144">
        <v>2.56</v>
      </c>
      <c r="E23" s="113">
        <f t="shared" si="0"/>
        <v>1868.6131386861314</v>
      </c>
      <c r="F23" s="167">
        <f t="shared" si="1"/>
        <v>2.6042726347914544</v>
      </c>
      <c r="G23" s="34">
        <f t="shared" si="2"/>
        <v>0.30266878755744087</v>
      </c>
      <c r="H23" s="34">
        <f t="shared" si="3"/>
        <v>0.29036399849373673</v>
      </c>
      <c r="I23" s="104"/>
      <c r="J23" s="106">
        <v>983</v>
      </c>
      <c r="K23" s="156">
        <v>1369</v>
      </c>
      <c r="L23" s="159">
        <v>2556</v>
      </c>
      <c r="M23" s="23">
        <f t="shared" si="4"/>
        <v>1.369</v>
      </c>
      <c r="N23" s="23">
        <f t="shared" si="5"/>
        <v>2.556</v>
      </c>
      <c r="O23" s="158">
        <f t="shared" si="6"/>
        <v>-1.0000000000001119E-3</v>
      </c>
      <c r="P23" s="158">
        <f t="shared" si="7"/>
        <v>-4.0000000000000036E-3</v>
      </c>
    </row>
    <row r="24" spans="1:16" ht="17.100000000000001" customHeight="1" x14ac:dyDescent="0.2">
      <c r="A24" s="76" t="s">
        <v>21</v>
      </c>
      <c r="B24" s="98">
        <v>1563</v>
      </c>
      <c r="C24" s="144">
        <v>4.75</v>
      </c>
      <c r="D24" s="144">
        <v>11.06</v>
      </c>
      <c r="E24" s="113">
        <f t="shared" si="0"/>
        <v>2328.4210526315792</v>
      </c>
      <c r="F24" s="167">
        <f t="shared" si="1"/>
        <v>14.463642117707369</v>
      </c>
      <c r="G24" s="34">
        <f t="shared" si="2"/>
        <v>1.0493990809473313</v>
      </c>
      <c r="H24" s="34">
        <f t="shared" si="3"/>
        <v>1.2544632122424721</v>
      </c>
      <c r="I24" s="104"/>
      <c r="J24" s="106">
        <v>764.67600000000004</v>
      </c>
      <c r="K24" s="156">
        <v>4745</v>
      </c>
      <c r="L24" s="159">
        <v>11055</v>
      </c>
      <c r="M24" s="23">
        <f t="shared" si="4"/>
        <v>4.7450000000000001</v>
      </c>
      <c r="N24" s="23">
        <f t="shared" si="5"/>
        <v>11.055</v>
      </c>
      <c r="O24" s="158">
        <f t="shared" si="6"/>
        <v>-4.9999999999998934E-3</v>
      </c>
      <c r="P24" s="158">
        <f t="shared" si="7"/>
        <v>-5.0000000000007816E-3</v>
      </c>
    </row>
    <row r="25" spans="1:16" ht="17.100000000000001" customHeight="1" x14ac:dyDescent="0.2">
      <c r="A25" s="76" t="s">
        <v>10</v>
      </c>
      <c r="B25" s="98">
        <v>2136</v>
      </c>
      <c r="C25" s="151">
        <v>46.96</v>
      </c>
      <c r="D25" s="151">
        <v>100.38</v>
      </c>
      <c r="E25" s="113">
        <f t="shared" si="0"/>
        <v>2137.5638841567288</v>
      </c>
      <c r="F25" s="167">
        <f t="shared" si="1"/>
        <v>60.382325146609702</v>
      </c>
      <c r="G25" s="34">
        <f t="shared" si="2"/>
        <v>10.374690703428776</v>
      </c>
      <c r="H25" s="34">
        <f t="shared" si="3"/>
        <v>11.385444597188005</v>
      </c>
      <c r="I25" s="104"/>
      <c r="J25" s="106">
        <v>1662.4069999999999</v>
      </c>
      <c r="K25" s="156">
        <v>46956</v>
      </c>
      <c r="L25" s="159">
        <v>100378</v>
      </c>
      <c r="M25" s="23">
        <f t="shared" si="4"/>
        <v>46.956000000000003</v>
      </c>
      <c r="N25" s="23">
        <f t="shared" si="5"/>
        <v>100.378</v>
      </c>
      <c r="O25" s="158">
        <f t="shared" si="6"/>
        <v>-3.9999999999977831E-3</v>
      </c>
      <c r="P25" s="158">
        <f t="shared" si="7"/>
        <v>-1.9999999999953388E-3</v>
      </c>
    </row>
    <row r="26" spans="1:16" ht="17.100000000000001" customHeight="1" x14ac:dyDescent="0.2">
      <c r="A26" s="76" t="s">
        <v>3</v>
      </c>
      <c r="B26" s="98">
        <v>1262</v>
      </c>
      <c r="C26" s="151">
        <v>24.03</v>
      </c>
      <c r="D26" s="151">
        <v>76.441999999999993</v>
      </c>
      <c r="E26" s="113">
        <f t="shared" si="0"/>
        <v>3181.1069496462751</v>
      </c>
      <c r="F26" s="167">
        <f t="shared" si="1"/>
        <v>30.045534852733955</v>
      </c>
      <c r="G26" s="34">
        <f t="shared" si="2"/>
        <v>5.3088547189819737</v>
      </c>
      <c r="H26" s="34">
        <f t="shared" si="3"/>
        <v>8.6703143643977416</v>
      </c>
      <c r="I26" s="104"/>
      <c r="J26" s="106">
        <v>2544.2049999999999</v>
      </c>
      <c r="K26" s="156">
        <v>24025</v>
      </c>
      <c r="L26" s="159">
        <v>76442</v>
      </c>
      <c r="M26" s="23">
        <f t="shared" si="4"/>
        <v>24.024999999999999</v>
      </c>
      <c r="N26" s="23">
        <f t="shared" si="5"/>
        <v>76.441999999999993</v>
      </c>
      <c r="O26" s="158">
        <f t="shared" si="6"/>
        <v>-5.000000000002558E-3</v>
      </c>
      <c r="P26" s="158">
        <f t="shared" si="7"/>
        <v>0</v>
      </c>
    </row>
    <row r="27" spans="1:16" ht="17.100000000000001" customHeight="1" x14ac:dyDescent="0.2">
      <c r="A27" s="76" t="s">
        <v>80</v>
      </c>
      <c r="B27" s="77"/>
      <c r="C27" s="151">
        <v>0.25</v>
      </c>
      <c r="D27" s="151">
        <v>0.24</v>
      </c>
      <c r="E27" s="113">
        <f t="shared" si="0"/>
        <v>960</v>
      </c>
      <c r="F27" s="167">
        <f t="shared" si="1"/>
        <v>0.4823878197075524</v>
      </c>
      <c r="G27" s="34">
        <f t="shared" si="2"/>
        <v>5.5231530576175331E-2</v>
      </c>
      <c r="H27" s="34">
        <f t="shared" si="3"/>
        <v>2.7221624858787818E-2</v>
      </c>
      <c r="I27" s="140"/>
      <c r="J27" s="106">
        <v>497.52499999999998</v>
      </c>
      <c r="K27" s="156">
        <v>251</v>
      </c>
      <c r="L27" s="159">
        <v>240</v>
      </c>
      <c r="M27" s="23">
        <f t="shared" si="4"/>
        <v>0.251</v>
      </c>
      <c r="N27" s="23">
        <f t="shared" si="5"/>
        <v>0.24</v>
      </c>
      <c r="O27" s="158">
        <f t="shared" si="6"/>
        <v>1.0000000000000009E-3</v>
      </c>
      <c r="P27" s="158">
        <f t="shared" si="7"/>
        <v>0</v>
      </c>
    </row>
    <row r="28" spans="1:16" ht="17.100000000000001" customHeight="1" x14ac:dyDescent="0.2">
      <c r="A28" s="76" t="s">
        <v>72</v>
      </c>
      <c r="B28" s="77"/>
      <c r="C28" s="151">
        <v>3.57</v>
      </c>
      <c r="D28" s="151">
        <v>1.83</v>
      </c>
      <c r="E28" s="113">
        <f t="shared" si="0"/>
        <v>512.60504201680681</v>
      </c>
      <c r="F28" s="167">
        <f t="shared" si="1"/>
        <v>3.2039385684172195</v>
      </c>
      <c r="G28" s="34">
        <f t="shared" si="2"/>
        <v>0.78870625662778371</v>
      </c>
      <c r="H28" s="34">
        <f t="shared" si="3"/>
        <v>0.20756488954825711</v>
      </c>
      <c r="I28" s="140"/>
      <c r="J28" s="106">
        <v>571.17200000000003</v>
      </c>
      <c r="K28" s="156">
        <v>3574</v>
      </c>
      <c r="L28" s="159">
        <v>1830</v>
      </c>
      <c r="M28" s="23">
        <f t="shared" si="4"/>
        <v>3.5739999999999998</v>
      </c>
      <c r="N28" s="23">
        <f t="shared" si="5"/>
        <v>1.83</v>
      </c>
      <c r="O28" s="158">
        <f t="shared" si="6"/>
        <v>4.0000000000000036E-3</v>
      </c>
      <c r="P28" s="158">
        <f t="shared" si="7"/>
        <v>0</v>
      </c>
    </row>
    <row r="29" spans="1:16" ht="17.100000000000001" customHeight="1" x14ac:dyDescent="0.2">
      <c r="A29" s="78" t="s">
        <v>1</v>
      </c>
      <c r="B29" s="109">
        <v>3163</v>
      </c>
      <c r="C29" s="157">
        <v>10.37</v>
      </c>
      <c r="D29" s="157">
        <v>31.01</v>
      </c>
      <c r="E29" s="113">
        <f t="shared" si="0"/>
        <v>2990.3567984570882</v>
      </c>
      <c r="F29" s="167">
        <f t="shared" si="1"/>
        <v>18.839004576401852</v>
      </c>
      <c r="G29" s="34">
        <f t="shared" si="2"/>
        <v>2.2910038882997528</v>
      </c>
      <c r="H29" s="34">
        <f t="shared" si="3"/>
        <v>3.5172607786292094</v>
      </c>
      <c r="I29" s="104"/>
      <c r="J29" s="106">
        <v>1646.0530000000001</v>
      </c>
      <c r="K29" s="156">
        <v>10370</v>
      </c>
      <c r="L29" s="159">
        <v>31606</v>
      </c>
      <c r="M29" s="23">
        <f t="shared" si="4"/>
        <v>10.37</v>
      </c>
      <c r="N29" s="23">
        <f t="shared" si="5"/>
        <v>31.606000000000002</v>
      </c>
      <c r="O29" s="158">
        <f t="shared" si="6"/>
        <v>0</v>
      </c>
      <c r="P29" s="158">
        <f t="shared" si="7"/>
        <v>0.59600000000000009</v>
      </c>
    </row>
    <row r="30" spans="1:16" ht="17.100000000000001" customHeight="1" x14ac:dyDescent="0.2">
      <c r="A30" s="78" t="s">
        <v>73</v>
      </c>
      <c r="B30" s="114"/>
      <c r="C30" s="157">
        <v>4.57</v>
      </c>
      <c r="D30" s="157">
        <v>5.08</v>
      </c>
      <c r="E30" s="113">
        <f t="shared" si="0"/>
        <v>1111.597374179431</v>
      </c>
      <c r="F30" s="167">
        <f t="shared" si="1"/>
        <v>19.638087064763166</v>
      </c>
      <c r="G30" s="34">
        <f t="shared" si="2"/>
        <v>1.0096323789324853</v>
      </c>
      <c r="H30" s="34">
        <f t="shared" si="3"/>
        <v>0.5761910595110088</v>
      </c>
      <c r="I30" s="115"/>
      <c r="J30" s="106">
        <v>258.68099999999998</v>
      </c>
      <c r="K30" s="156">
        <v>4573</v>
      </c>
      <c r="L30" s="159">
        <v>5080</v>
      </c>
      <c r="M30" s="23">
        <f t="shared" si="4"/>
        <v>4.5730000000000004</v>
      </c>
      <c r="N30" s="23">
        <f t="shared" si="5"/>
        <v>5.08</v>
      </c>
      <c r="O30" s="158">
        <f t="shared" si="6"/>
        <v>3.0000000000001137E-3</v>
      </c>
      <c r="P30" s="158">
        <f t="shared" si="7"/>
        <v>0</v>
      </c>
    </row>
    <row r="31" spans="1:16" ht="17.100000000000001" customHeight="1" x14ac:dyDescent="0.2">
      <c r="A31" s="76" t="s">
        <v>0</v>
      </c>
      <c r="B31" s="98">
        <v>657</v>
      </c>
      <c r="C31" s="144">
        <v>16.920000000000002</v>
      </c>
      <c r="D31" s="144">
        <v>31.01</v>
      </c>
      <c r="E31" s="113">
        <f t="shared" si="0"/>
        <v>1832.7423167848699</v>
      </c>
      <c r="F31" s="167">
        <f t="shared" si="1"/>
        <v>6.4438331934502724</v>
      </c>
      <c r="G31" s="34">
        <f t="shared" si="2"/>
        <v>3.7380699893955467</v>
      </c>
      <c r="H31" s="34">
        <f t="shared" si="3"/>
        <v>3.5172607786292094</v>
      </c>
      <c r="I31" s="116"/>
      <c r="J31" s="106">
        <v>4812.3530000000001</v>
      </c>
      <c r="K31" s="156">
        <v>16917</v>
      </c>
      <c r="L31" s="159">
        <v>31011</v>
      </c>
      <c r="M31" s="23">
        <f t="shared" si="4"/>
        <v>16.917000000000002</v>
      </c>
      <c r="N31" s="23">
        <f t="shared" si="5"/>
        <v>31.010999999999999</v>
      </c>
      <c r="O31" s="158">
        <f t="shared" si="6"/>
        <v>-3.0000000000001137E-3</v>
      </c>
      <c r="P31" s="158">
        <f t="shared" si="7"/>
        <v>9.9999999999766942E-4</v>
      </c>
    </row>
    <row r="32" spans="1:16" ht="17.100000000000001" customHeight="1" x14ac:dyDescent="0.2">
      <c r="A32" s="76" t="s">
        <v>74</v>
      </c>
      <c r="B32" s="77"/>
      <c r="C32" s="151">
        <v>3.3</v>
      </c>
      <c r="D32" s="151">
        <v>1.88</v>
      </c>
      <c r="E32" s="113">
        <f t="shared" si="0"/>
        <v>569.69696969696975</v>
      </c>
      <c r="F32" s="167">
        <f t="shared" si="1"/>
        <v>2.6176260916057741</v>
      </c>
      <c r="G32" s="34">
        <f t="shared" si="2"/>
        <v>0.72905620360551437</v>
      </c>
      <c r="H32" s="34">
        <f t="shared" si="3"/>
        <v>0.21323606139383791</v>
      </c>
      <c r="I32" s="116"/>
      <c r="J32" s="106">
        <v>718.20799999999997</v>
      </c>
      <c r="K32" s="156">
        <v>3296</v>
      </c>
      <c r="L32" s="159">
        <v>1881</v>
      </c>
      <c r="M32" s="23">
        <f t="shared" si="4"/>
        <v>3.2959999999999998</v>
      </c>
      <c r="N32" s="23">
        <f t="shared" si="5"/>
        <v>1.881</v>
      </c>
      <c r="O32" s="158">
        <f t="shared" si="6"/>
        <v>-4.0000000000000036E-3</v>
      </c>
      <c r="P32" s="158">
        <f t="shared" si="7"/>
        <v>1.0000000000001119E-3</v>
      </c>
    </row>
    <row r="33" spans="1:16" ht="17.100000000000001" customHeight="1" x14ac:dyDescent="0.2">
      <c r="A33" s="76" t="s">
        <v>19</v>
      </c>
      <c r="B33" s="98">
        <v>1493</v>
      </c>
      <c r="C33" s="151">
        <v>36.82</v>
      </c>
      <c r="D33" s="151">
        <v>57.41</v>
      </c>
      <c r="E33" s="113">
        <f t="shared" si="0"/>
        <v>1559.2069527430742</v>
      </c>
      <c r="F33" s="167">
        <f t="shared" si="1"/>
        <v>70.017232947248644</v>
      </c>
      <c r="G33" s="34">
        <f t="shared" si="2"/>
        <v>8.1344998232591035</v>
      </c>
      <c r="H33" s="34">
        <f t="shared" si="3"/>
        <v>6.5116395130958695</v>
      </c>
      <c r="I33" s="116"/>
      <c r="J33" s="106">
        <v>819.94100000000003</v>
      </c>
      <c r="K33" s="156">
        <v>36815</v>
      </c>
      <c r="L33" s="159">
        <v>57414</v>
      </c>
      <c r="M33" s="23">
        <f t="shared" si="4"/>
        <v>36.814999999999998</v>
      </c>
      <c r="N33" s="23">
        <f t="shared" si="5"/>
        <v>57.414000000000001</v>
      </c>
      <c r="O33" s="158">
        <f t="shared" si="6"/>
        <v>-5.000000000002558E-3</v>
      </c>
      <c r="P33" s="158">
        <f t="shared" si="7"/>
        <v>4.0000000000048885E-3</v>
      </c>
    </row>
    <row r="34" spans="1:16" ht="17.100000000000001" customHeight="1" x14ac:dyDescent="0.2">
      <c r="A34" s="76" t="s">
        <v>4</v>
      </c>
      <c r="B34" s="98">
        <v>1924</v>
      </c>
      <c r="C34" s="144">
        <v>25.89</v>
      </c>
      <c r="D34" s="144">
        <v>57.46</v>
      </c>
      <c r="E34" s="113">
        <f t="shared" si="0"/>
        <v>2219.3897257628428</v>
      </c>
      <c r="F34" s="167">
        <f t="shared" si="1"/>
        <v>33.107813005965859</v>
      </c>
      <c r="G34" s="34">
        <f t="shared" si="2"/>
        <v>5.7197773064687176</v>
      </c>
      <c r="H34" s="34">
        <f t="shared" si="3"/>
        <v>6.5173106849414504</v>
      </c>
      <c r="I34" s="116"/>
      <c r="J34" s="106">
        <v>1735.5419999999999</v>
      </c>
      <c r="K34" s="156">
        <v>25890</v>
      </c>
      <c r="L34" s="159">
        <v>57464</v>
      </c>
      <c r="M34" s="23">
        <f t="shared" si="4"/>
        <v>25.89</v>
      </c>
      <c r="N34" s="23">
        <f t="shared" si="5"/>
        <v>57.463999999999999</v>
      </c>
      <c r="O34" s="158">
        <f t="shared" si="6"/>
        <v>0</v>
      </c>
      <c r="P34" s="158">
        <f t="shared" si="7"/>
        <v>3.9999999999977831E-3</v>
      </c>
    </row>
    <row r="35" spans="1:16" ht="17.100000000000001" customHeight="1" x14ac:dyDescent="0.2">
      <c r="A35" s="76" t="s">
        <v>18</v>
      </c>
      <c r="B35" s="98">
        <v>354</v>
      </c>
      <c r="C35" s="151">
        <v>56.15</v>
      </c>
      <c r="D35" s="151">
        <v>109.44</v>
      </c>
      <c r="E35" s="113">
        <f t="shared" si="0"/>
        <v>1949.06500445236</v>
      </c>
      <c r="F35" s="167">
        <f t="shared" si="1"/>
        <v>43.629492165308889</v>
      </c>
      <c r="G35" s="34">
        <f t="shared" si="2"/>
        <v>12.405001767408979</v>
      </c>
      <c r="H35" s="34">
        <f t="shared" si="3"/>
        <v>12.413060935607245</v>
      </c>
      <c r="I35" s="116"/>
      <c r="J35" s="106">
        <v>2508.395</v>
      </c>
      <c r="K35" s="156">
        <v>56148</v>
      </c>
      <c r="L35" s="159">
        <v>109438</v>
      </c>
      <c r="M35" s="23">
        <f t="shared" si="4"/>
        <v>56.148000000000003</v>
      </c>
      <c r="N35" s="23">
        <f t="shared" si="5"/>
        <v>109.438</v>
      </c>
      <c r="O35" s="158">
        <f t="shared" si="6"/>
        <v>-1.9999999999953388E-3</v>
      </c>
      <c r="P35" s="158">
        <f t="shared" si="7"/>
        <v>-1.9999999999953388E-3</v>
      </c>
    </row>
    <row r="36" spans="1:16" ht="17.100000000000001" customHeight="1" x14ac:dyDescent="0.2">
      <c r="A36" s="76" t="s">
        <v>16</v>
      </c>
      <c r="B36" s="98">
        <v>817</v>
      </c>
      <c r="C36" s="144" t="s">
        <v>94</v>
      </c>
      <c r="D36" s="144" t="s">
        <v>94</v>
      </c>
      <c r="E36" s="34" t="s">
        <v>94</v>
      </c>
      <c r="F36" s="165" t="s">
        <v>94</v>
      </c>
      <c r="G36" s="34" t="s">
        <v>94</v>
      </c>
      <c r="H36" s="34" t="s">
        <v>94</v>
      </c>
      <c r="I36" s="116"/>
      <c r="J36" s="106">
        <v>455.827</v>
      </c>
      <c r="K36" s="74" t="s">
        <v>94</v>
      </c>
      <c r="L36" s="23" t="s">
        <v>94</v>
      </c>
      <c r="M36" s="23" t="e">
        <f t="shared" si="4"/>
        <v>#VALUE!</v>
      </c>
      <c r="N36" s="23" t="e">
        <f t="shared" si="5"/>
        <v>#VALUE!</v>
      </c>
      <c r="O36" s="158" t="e">
        <f t="shared" si="6"/>
        <v>#VALUE!</v>
      </c>
      <c r="P36" s="158" t="e">
        <f t="shared" si="7"/>
        <v>#VALUE!</v>
      </c>
    </row>
    <row r="37" spans="1:16" ht="17.100000000000001" customHeight="1" x14ac:dyDescent="0.2">
      <c r="A37" s="76" t="s">
        <v>62</v>
      </c>
      <c r="B37" s="77"/>
      <c r="C37" s="151" t="s">
        <v>94</v>
      </c>
      <c r="D37" s="151" t="s">
        <v>94</v>
      </c>
      <c r="E37" s="16" t="s">
        <v>94</v>
      </c>
      <c r="F37" s="168" t="s">
        <v>94</v>
      </c>
      <c r="G37" s="16" t="s">
        <v>94</v>
      </c>
      <c r="H37" s="16" t="s">
        <v>94</v>
      </c>
      <c r="I37" s="116"/>
      <c r="J37" s="106">
        <v>171.815</v>
      </c>
      <c r="K37" s="74" t="s">
        <v>94</v>
      </c>
      <c r="L37" s="23" t="s">
        <v>94</v>
      </c>
      <c r="M37" s="23" t="e">
        <f t="shared" si="4"/>
        <v>#VALUE!</v>
      </c>
      <c r="N37" s="23" t="e">
        <f t="shared" si="5"/>
        <v>#VALUE!</v>
      </c>
      <c r="O37" s="158" t="e">
        <f t="shared" si="6"/>
        <v>#VALUE!</v>
      </c>
      <c r="P37" s="158" t="e">
        <f t="shared" si="7"/>
        <v>#VALUE!</v>
      </c>
    </row>
    <row r="38" spans="1:16" s="107" customFormat="1" ht="12.95" customHeight="1" x14ac:dyDescent="0.2">
      <c r="A38" s="90"/>
      <c r="B38" s="90"/>
      <c r="C38" s="65"/>
      <c r="D38" s="70"/>
      <c r="E38" s="65"/>
      <c r="F38" s="70"/>
      <c r="G38" s="70"/>
      <c r="H38" s="70"/>
      <c r="J38" s="91"/>
      <c r="K38" s="110"/>
      <c r="L38" s="110"/>
      <c r="M38" s="110"/>
    </row>
    <row r="39" spans="1:16" s="107" customFormat="1" ht="12.95" customHeight="1" x14ac:dyDescent="0.2">
      <c r="H39" s="103" t="s">
        <v>79</v>
      </c>
      <c r="K39" s="110"/>
      <c r="M39" s="110"/>
    </row>
    <row r="40" spans="1:16" x14ac:dyDescent="0.2">
      <c r="D40" s="111"/>
      <c r="E40" s="111"/>
    </row>
  </sheetData>
  <sortState ref="A6:M37">
    <sortCondition ref="A6:A37"/>
  </sortState>
  <mergeCells count="2">
    <mergeCell ref="A1:H1"/>
    <mergeCell ref="A3:A4"/>
  </mergeCells>
  <phoneticPr fontId="0" type="noConversion"/>
  <printOptions horizontalCentered="1"/>
  <pageMargins left="0.75" right="0.75" top="0.75" bottom="0.75" header="0.5" footer="0.5"/>
  <pageSetup paperSize="9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39"/>
  <sheetViews>
    <sheetView view="pageBreakPreview" zoomScaleSheetLayoutView="100" workbookViewId="0">
      <selection activeCell="D5" sqref="D5"/>
    </sheetView>
  </sheetViews>
  <sheetFormatPr defaultRowHeight="12.75" x14ac:dyDescent="0.2"/>
  <cols>
    <col min="1" max="1" width="13.28515625" style="121" customWidth="1"/>
    <col min="2" max="2" width="11" style="121" bestFit="1" customWidth="1"/>
    <col min="3" max="3" width="10.85546875" style="121" bestFit="1" customWidth="1"/>
    <col min="4" max="4" width="11.7109375" style="121" customWidth="1"/>
    <col min="5" max="5" width="11.42578125" style="121" customWidth="1"/>
    <col min="6" max="7" width="13.140625" style="121" customWidth="1"/>
    <col min="8" max="8" width="0" style="121" hidden="1" customWidth="1"/>
    <col min="9" max="9" width="10" style="121" hidden="1" customWidth="1"/>
    <col min="10" max="10" width="11.5703125" style="121" hidden="1" customWidth="1"/>
    <col min="11" max="16384" width="9.140625" style="121"/>
  </cols>
  <sheetData>
    <row r="1" spans="1:10" ht="60" customHeight="1" x14ac:dyDescent="0.2">
      <c r="A1" s="229" t="s">
        <v>84</v>
      </c>
      <c r="B1" s="229"/>
      <c r="C1" s="229"/>
      <c r="D1" s="229"/>
      <c r="E1" s="229"/>
      <c r="F1" s="229"/>
      <c r="G1" s="229"/>
    </row>
    <row r="2" spans="1:10" s="123" customFormat="1" ht="12.95" customHeight="1" x14ac:dyDescent="0.2">
      <c r="A2" s="122" t="s">
        <v>52</v>
      </c>
      <c r="B2" s="122"/>
      <c r="C2" s="122"/>
      <c r="D2" s="122"/>
      <c r="E2" s="122"/>
      <c r="F2" s="122"/>
      <c r="G2" s="122"/>
    </row>
    <row r="3" spans="1:10" ht="54" customHeight="1" x14ac:dyDescent="0.2">
      <c r="A3" s="230" t="s">
        <v>42</v>
      </c>
      <c r="B3" s="193" t="s">
        <v>36</v>
      </c>
      <c r="C3" s="193" t="s">
        <v>37</v>
      </c>
      <c r="D3" s="193" t="s">
        <v>38</v>
      </c>
      <c r="E3" s="220" t="s">
        <v>39</v>
      </c>
      <c r="F3" s="193" t="s">
        <v>58</v>
      </c>
      <c r="G3" s="193" t="s">
        <v>59</v>
      </c>
      <c r="I3" s="173" t="s">
        <v>97</v>
      </c>
    </row>
    <row r="4" spans="1:10" ht="20.100000000000001" customHeight="1" x14ac:dyDescent="0.2">
      <c r="A4" s="230"/>
      <c r="B4" s="124" t="s">
        <v>40</v>
      </c>
      <c r="C4" s="124" t="s">
        <v>48</v>
      </c>
      <c r="D4" s="124" t="s">
        <v>34</v>
      </c>
      <c r="E4" s="169" t="s">
        <v>34</v>
      </c>
      <c r="F4" s="124" t="s">
        <v>44</v>
      </c>
      <c r="G4" s="124" t="s">
        <v>44</v>
      </c>
      <c r="I4" s="125"/>
    </row>
    <row r="5" spans="1:10" ht="26.1" customHeight="1" x14ac:dyDescent="0.2">
      <c r="A5" s="126" t="s">
        <v>57</v>
      </c>
      <c r="B5" s="13">
        <f>SUM(B6:B37)</f>
        <v>37.540000000000006</v>
      </c>
      <c r="C5" s="13">
        <f>SUM(C6:C37)</f>
        <v>373.08999999999992</v>
      </c>
      <c r="D5" s="86">
        <f t="shared" ref="D5:D20" si="0">C5/B5*1000</f>
        <v>9938.4656366542331</v>
      </c>
      <c r="E5" s="86">
        <f t="shared" ref="E5:E20" si="1">C5/I5*1000</f>
        <v>9.7748919080458503</v>
      </c>
      <c r="F5" s="86">
        <f>SUM(F6:F37)</f>
        <v>100</v>
      </c>
      <c r="G5" s="86">
        <f>SUM(G6:G37)</f>
        <v>100</v>
      </c>
      <c r="H5" s="127"/>
      <c r="I5" s="97">
        <v>38168.197</v>
      </c>
      <c r="J5" s="128"/>
    </row>
    <row r="6" spans="1:10" ht="17.100000000000001" customHeight="1" x14ac:dyDescent="0.2">
      <c r="A6" s="129" t="s">
        <v>8</v>
      </c>
      <c r="B6" s="16">
        <v>7.0000000000000007E-2</v>
      </c>
      <c r="C6" s="16">
        <v>0.56000000000000005</v>
      </c>
      <c r="D6" s="19">
        <f t="shared" si="0"/>
        <v>8000</v>
      </c>
      <c r="E6" s="171">
        <f t="shared" si="1"/>
        <v>0.39595251680853794</v>
      </c>
      <c r="F6" s="34">
        <f t="shared" ref="F6:F20" si="2">B6/$B$5*100</f>
        <v>0.1864677677144379</v>
      </c>
      <c r="G6" s="34">
        <f t="shared" ref="G6:G20" si="3">C6/$C$5*100</f>
        <v>0.15009783162239679</v>
      </c>
      <c r="H6" s="130"/>
      <c r="I6" s="106">
        <v>1414.3109999999999</v>
      </c>
      <c r="J6" s="128"/>
    </row>
    <row r="7" spans="1:10" ht="17.100000000000001" customHeight="1" x14ac:dyDescent="0.2">
      <c r="A7" s="129" t="s">
        <v>77</v>
      </c>
      <c r="B7" s="16">
        <v>1.6</v>
      </c>
      <c r="C7" s="16">
        <v>12.9</v>
      </c>
      <c r="D7" s="19">
        <f t="shared" si="0"/>
        <v>8062.5</v>
      </c>
      <c r="E7" s="171">
        <f t="shared" si="1"/>
        <v>10.885212481035261</v>
      </c>
      <c r="F7" s="34">
        <f t="shared" si="2"/>
        <v>4.2621204049014381</v>
      </c>
      <c r="G7" s="34">
        <f t="shared" si="3"/>
        <v>3.4576107641587828</v>
      </c>
      <c r="H7" s="130"/>
      <c r="I7" s="106">
        <v>1185.0940000000001</v>
      </c>
      <c r="J7" s="128"/>
    </row>
    <row r="8" spans="1:10" ht="17.100000000000001" customHeight="1" x14ac:dyDescent="0.2">
      <c r="A8" s="129" t="s">
        <v>13</v>
      </c>
      <c r="B8" s="135">
        <v>0.7</v>
      </c>
      <c r="C8" s="135">
        <v>5.47</v>
      </c>
      <c r="D8" s="19">
        <f t="shared" si="0"/>
        <v>7814.2857142857138</v>
      </c>
      <c r="E8" s="171">
        <f t="shared" si="1"/>
        <v>4.189776180164972</v>
      </c>
      <c r="F8" s="34">
        <f t="shared" si="2"/>
        <v>1.8646776771443787</v>
      </c>
      <c r="G8" s="34">
        <f t="shared" si="3"/>
        <v>1.466134176740197</v>
      </c>
      <c r="H8" s="130"/>
      <c r="I8" s="106">
        <v>1305.559</v>
      </c>
      <c r="J8" s="128">
        <f>5.47/0.7*1000</f>
        <v>7814.2857142857138</v>
      </c>
    </row>
    <row r="9" spans="1:10" ht="17.100000000000001" customHeight="1" x14ac:dyDescent="0.2">
      <c r="A9" s="129" t="s">
        <v>12</v>
      </c>
      <c r="B9" s="16">
        <v>0.11</v>
      </c>
      <c r="C9" s="16">
        <v>0.75</v>
      </c>
      <c r="D9" s="19">
        <f t="shared" si="0"/>
        <v>6818.181818181818</v>
      </c>
      <c r="E9" s="171">
        <f t="shared" si="1"/>
        <v>1.4776956616825634</v>
      </c>
      <c r="F9" s="34">
        <f t="shared" si="2"/>
        <v>0.29302077783697389</v>
      </c>
      <c r="G9" s="34">
        <f t="shared" si="3"/>
        <v>0.20102388163713855</v>
      </c>
      <c r="H9" s="130"/>
      <c r="I9" s="106">
        <v>507.54700000000003</v>
      </c>
      <c r="J9" s="128"/>
    </row>
    <row r="10" spans="1:10" ht="17.100000000000001" customHeight="1" x14ac:dyDescent="0.2">
      <c r="A10" s="129" t="s">
        <v>20</v>
      </c>
      <c r="B10" s="16">
        <v>1.06</v>
      </c>
      <c r="C10" s="16">
        <v>14.15</v>
      </c>
      <c r="D10" s="19">
        <f t="shared" si="0"/>
        <v>13349.056603773584</v>
      </c>
      <c r="E10" s="171">
        <f t="shared" si="1"/>
        <v>14.617043782952912</v>
      </c>
      <c r="F10" s="34">
        <f t="shared" si="2"/>
        <v>2.8236547682472026</v>
      </c>
      <c r="G10" s="34">
        <f t="shared" si="3"/>
        <v>3.7926505668873469</v>
      </c>
      <c r="H10" s="130"/>
      <c r="I10" s="106">
        <v>968.048</v>
      </c>
      <c r="J10" s="128"/>
    </row>
    <row r="11" spans="1:10" ht="17.100000000000001" customHeight="1" x14ac:dyDescent="0.2">
      <c r="A11" s="129" t="s">
        <v>2</v>
      </c>
      <c r="B11" s="16">
        <v>1.9</v>
      </c>
      <c r="C11" s="16">
        <v>22.38</v>
      </c>
      <c r="D11" s="19">
        <f t="shared" si="0"/>
        <v>11778.947368421052</v>
      </c>
      <c r="E11" s="171">
        <f t="shared" si="1"/>
        <v>13.018220273173217</v>
      </c>
      <c r="F11" s="34">
        <f t="shared" si="2"/>
        <v>5.0612679808204577</v>
      </c>
      <c r="G11" s="34">
        <f t="shared" si="3"/>
        <v>5.9985526280522139</v>
      </c>
      <c r="H11" s="130"/>
      <c r="I11" s="106">
        <v>1719.1289999999999</v>
      </c>
      <c r="J11" s="128"/>
    </row>
    <row r="12" spans="1:10" ht="17.100000000000001" customHeight="1" x14ac:dyDescent="0.2">
      <c r="A12" s="129" t="s">
        <v>17</v>
      </c>
      <c r="B12" s="16">
        <v>1.99</v>
      </c>
      <c r="C12" s="16">
        <v>17.079999999999998</v>
      </c>
      <c r="D12" s="19">
        <f t="shared" si="0"/>
        <v>8582.9145728643198</v>
      </c>
      <c r="E12" s="171">
        <f t="shared" si="1"/>
        <v>36.425677116656004</v>
      </c>
      <c r="F12" s="34">
        <f t="shared" si="2"/>
        <v>5.3010122535961628</v>
      </c>
      <c r="G12" s="34">
        <f t="shared" si="3"/>
        <v>4.5779838644831008</v>
      </c>
      <c r="H12" s="130"/>
      <c r="I12" s="106">
        <v>468.9</v>
      </c>
      <c r="J12" s="128"/>
    </row>
    <row r="13" spans="1:10" ht="17.100000000000001" customHeight="1" x14ac:dyDescent="0.2">
      <c r="A13" s="129" t="s">
        <v>15</v>
      </c>
      <c r="B13" s="16">
        <v>1.1200000000000001</v>
      </c>
      <c r="C13" s="16">
        <v>10.14</v>
      </c>
      <c r="D13" s="19">
        <f t="shared" si="0"/>
        <v>9053.5714285714294</v>
      </c>
      <c r="E13" s="171">
        <f t="shared" si="1"/>
        <v>5.4646840749728796</v>
      </c>
      <c r="F13" s="34">
        <f t="shared" si="2"/>
        <v>2.9834842834310065</v>
      </c>
      <c r="G13" s="34">
        <f t="shared" si="3"/>
        <v>2.7178428797341132</v>
      </c>
      <c r="H13" s="130"/>
      <c r="I13" s="106">
        <v>1855.5509999999999</v>
      </c>
      <c r="J13" s="128"/>
    </row>
    <row r="14" spans="1:10" ht="17.100000000000001" customHeight="1" x14ac:dyDescent="0.2">
      <c r="A14" s="129" t="s">
        <v>67</v>
      </c>
      <c r="B14" s="16">
        <v>0.89</v>
      </c>
      <c r="C14" s="16">
        <v>10.8</v>
      </c>
      <c r="D14" s="19">
        <f t="shared" si="0"/>
        <v>12134.831460674159</v>
      </c>
      <c r="E14" s="171">
        <f t="shared" si="1"/>
        <v>6.9162936350886639</v>
      </c>
      <c r="F14" s="34">
        <f t="shared" si="2"/>
        <v>2.370804475226425</v>
      </c>
      <c r="G14" s="34">
        <f t="shared" si="3"/>
        <v>2.8947438955747953</v>
      </c>
      <c r="H14" s="130"/>
      <c r="I14" s="106">
        <v>1561.53</v>
      </c>
      <c r="J14" s="128"/>
    </row>
    <row r="15" spans="1:10" ht="17.100000000000001" customHeight="1" x14ac:dyDescent="0.2">
      <c r="A15" s="129" t="s">
        <v>68</v>
      </c>
      <c r="B15" s="16">
        <v>0.55000000000000004</v>
      </c>
      <c r="C15" s="16">
        <v>9.1999999999999993</v>
      </c>
      <c r="D15" s="19">
        <f t="shared" si="0"/>
        <v>16727.272727272724</v>
      </c>
      <c r="E15" s="171">
        <f t="shared" si="1"/>
        <v>8.9328974338310161</v>
      </c>
      <c r="F15" s="34">
        <f t="shared" si="2"/>
        <v>1.4651038891848693</v>
      </c>
      <c r="G15" s="34">
        <f t="shared" si="3"/>
        <v>2.4658929480822325</v>
      </c>
      <c r="H15" s="130"/>
      <c r="I15" s="106">
        <v>1029.9010000000001</v>
      </c>
      <c r="J15" s="128"/>
    </row>
    <row r="16" spans="1:10" ht="17.100000000000001" customHeight="1" x14ac:dyDescent="0.2">
      <c r="A16" s="129" t="s">
        <v>6</v>
      </c>
      <c r="B16" s="16">
        <v>0.16</v>
      </c>
      <c r="C16" s="16">
        <v>1.64</v>
      </c>
      <c r="D16" s="19">
        <f t="shared" si="0"/>
        <v>10250</v>
      </c>
      <c r="E16" s="171">
        <f t="shared" si="1"/>
        <v>2.9433935173552532</v>
      </c>
      <c r="F16" s="34">
        <f t="shared" si="2"/>
        <v>0.42621204049014383</v>
      </c>
      <c r="G16" s="34">
        <f t="shared" si="3"/>
        <v>0.43957222117987621</v>
      </c>
      <c r="H16" s="130"/>
      <c r="I16" s="106">
        <v>557.17999999999995</v>
      </c>
      <c r="J16" s="128"/>
    </row>
    <row r="17" spans="1:10" ht="17.100000000000001" customHeight="1" x14ac:dyDescent="0.2">
      <c r="A17" s="129" t="s">
        <v>9</v>
      </c>
      <c r="B17" s="16">
        <v>0.8</v>
      </c>
      <c r="C17" s="16">
        <v>7.84</v>
      </c>
      <c r="D17" s="19">
        <f t="shared" si="0"/>
        <v>9799.9999999999982</v>
      </c>
      <c r="E17" s="171">
        <f t="shared" si="1"/>
        <v>7.4258808998576384</v>
      </c>
      <c r="F17" s="34">
        <f t="shared" si="2"/>
        <v>2.131060202450719</v>
      </c>
      <c r="G17" s="34">
        <f t="shared" si="3"/>
        <v>2.1013696427135549</v>
      </c>
      <c r="H17" s="130"/>
      <c r="I17" s="106">
        <v>1055.7670000000001</v>
      </c>
      <c r="J17" s="128"/>
    </row>
    <row r="18" spans="1:10" ht="17.100000000000001" customHeight="1" x14ac:dyDescent="0.2">
      <c r="A18" s="129" t="s">
        <v>7</v>
      </c>
      <c r="B18" s="16">
        <v>0.01</v>
      </c>
      <c r="C18" s="16">
        <v>0.02</v>
      </c>
      <c r="D18" s="19">
        <f t="shared" si="0"/>
        <v>2000</v>
      </c>
      <c r="E18" s="171">
        <f t="shared" si="1"/>
        <v>2.6508429017716911E-2</v>
      </c>
      <c r="F18" s="34">
        <f t="shared" si="2"/>
        <v>2.6638252530633989E-2</v>
      </c>
      <c r="G18" s="34">
        <f t="shared" si="3"/>
        <v>5.3606368436570273E-3</v>
      </c>
      <c r="H18" s="130"/>
      <c r="I18" s="106">
        <v>754.47699999999998</v>
      </c>
      <c r="J18" s="128"/>
    </row>
    <row r="19" spans="1:10" ht="17.100000000000001" customHeight="1" x14ac:dyDescent="0.2">
      <c r="A19" s="129" t="s">
        <v>71</v>
      </c>
      <c r="B19" s="16">
        <v>0.4</v>
      </c>
      <c r="C19" s="16">
        <v>2.5099999999999998</v>
      </c>
      <c r="D19" s="19">
        <f t="shared" si="0"/>
        <v>6274.9999999999991</v>
      </c>
      <c r="E19" s="171">
        <f t="shared" si="1"/>
        <v>2.3530051438004875</v>
      </c>
      <c r="F19" s="34">
        <f t="shared" si="2"/>
        <v>1.0655301012253595</v>
      </c>
      <c r="G19" s="34">
        <f t="shared" si="3"/>
        <v>0.67275992387895689</v>
      </c>
      <c r="H19" s="130"/>
      <c r="I19" s="106">
        <v>1066.721</v>
      </c>
      <c r="J19" s="128"/>
    </row>
    <row r="20" spans="1:10" ht="17.100000000000001" customHeight="1" x14ac:dyDescent="0.2">
      <c r="A20" s="129" t="s">
        <v>5</v>
      </c>
      <c r="B20" s="16">
        <v>0.71</v>
      </c>
      <c r="C20" s="16">
        <v>6.52</v>
      </c>
      <c r="D20" s="19">
        <f t="shared" si="0"/>
        <v>9183.0985915492965</v>
      </c>
      <c r="E20" s="171">
        <f t="shared" si="1"/>
        <v>5.450005809438708</v>
      </c>
      <c r="F20" s="34">
        <f t="shared" si="2"/>
        <v>1.8913159296750131</v>
      </c>
      <c r="G20" s="34">
        <f t="shared" si="3"/>
        <v>1.7475676110321909</v>
      </c>
      <c r="H20" s="130"/>
      <c r="I20" s="106">
        <v>1196.329</v>
      </c>
      <c r="J20" s="128"/>
    </row>
    <row r="21" spans="1:10" ht="17.100000000000001" customHeight="1" x14ac:dyDescent="0.2">
      <c r="A21" s="129" t="s">
        <v>11</v>
      </c>
      <c r="B21" s="16" t="s">
        <v>94</v>
      </c>
      <c r="C21" s="16" t="s">
        <v>94</v>
      </c>
      <c r="D21" s="19" t="s">
        <v>94</v>
      </c>
      <c r="E21" s="171" t="s">
        <v>94</v>
      </c>
      <c r="F21" s="19" t="s">
        <v>94</v>
      </c>
      <c r="G21" s="19" t="s">
        <v>94</v>
      </c>
      <c r="H21" s="130"/>
      <c r="I21" s="106">
        <v>841.05499999999995</v>
      </c>
      <c r="J21" s="128"/>
    </row>
    <row r="22" spans="1:10" ht="17.100000000000001" customHeight="1" x14ac:dyDescent="0.2">
      <c r="A22" s="129" t="s">
        <v>81</v>
      </c>
      <c r="B22" s="16">
        <v>1.54</v>
      </c>
      <c r="C22" s="16">
        <v>11.65</v>
      </c>
      <c r="D22" s="19">
        <f t="shared" ref="D22:D36" si="4">C22/B22*1000</f>
        <v>7564.9350649350645</v>
      </c>
      <c r="E22" s="171">
        <f t="shared" ref="E22:E36" si="5">C22/I22*1000</f>
        <v>18.128260947368911</v>
      </c>
      <c r="F22" s="34">
        <f t="shared" ref="F22:F36" si="6">B22/$B$5*100</f>
        <v>4.1022908897176338</v>
      </c>
      <c r="G22" s="34">
        <f t="shared" ref="G22:G36" si="7">C22/$C$5*100</f>
        <v>3.1225709614302186</v>
      </c>
      <c r="H22" s="130"/>
      <c r="I22" s="106">
        <v>642.64300000000003</v>
      </c>
      <c r="J22" s="128"/>
    </row>
    <row r="23" spans="1:10" ht="17.100000000000001" customHeight="1" x14ac:dyDescent="0.2">
      <c r="A23" s="129" t="s">
        <v>14</v>
      </c>
      <c r="B23" s="16">
        <v>0.26</v>
      </c>
      <c r="C23" s="16">
        <v>2.2400000000000002</v>
      </c>
      <c r="D23" s="19">
        <f t="shared" si="4"/>
        <v>8615.3846153846171</v>
      </c>
      <c r="E23" s="171">
        <f t="shared" si="5"/>
        <v>2.2787385554425228</v>
      </c>
      <c r="F23" s="34">
        <f t="shared" si="6"/>
        <v>0.6925945657964836</v>
      </c>
      <c r="G23" s="34">
        <f t="shared" si="7"/>
        <v>0.60039132648958715</v>
      </c>
      <c r="H23" s="130"/>
      <c r="I23" s="106">
        <v>983</v>
      </c>
      <c r="J23" s="128"/>
    </row>
    <row r="24" spans="1:10" ht="17.100000000000001" customHeight="1" x14ac:dyDescent="0.2">
      <c r="A24" s="129" t="s">
        <v>21</v>
      </c>
      <c r="B24" s="16">
        <v>1.68</v>
      </c>
      <c r="C24" s="16">
        <v>17.46</v>
      </c>
      <c r="D24" s="19">
        <f t="shared" si="4"/>
        <v>10392.857142857145</v>
      </c>
      <c r="E24" s="171">
        <f t="shared" si="5"/>
        <v>22.833199943505484</v>
      </c>
      <c r="F24" s="34">
        <f t="shared" si="6"/>
        <v>4.4752264251465093</v>
      </c>
      <c r="G24" s="34">
        <f t="shared" si="7"/>
        <v>4.6798359645125851</v>
      </c>
      <c r="H24" s="130"/>
      <c r="I24" s="106">
        <v>764.67600000000004</v>
      </c>
      <c r="J24" s="128"/>
    </row>
    <row r="25" spans="1:10" ht="17.100000000000001" customHeight="1" x14ac:dyDescent="0.2">
      <c r="A25" s="129" t="s">
        <v>10</v>
      </c>
      <c r="B25" s="16">
        <v>2</v>
      </c>
      <c r="C25" s="16">
        <v>23.19</v>
      </c>
      <c r="D25" s="19">
        <f t="shared" si="4"/>
        <v>11595</v>
      </c>
      <c r="E25" s="171">
        <f t="shared" si="5"/>
        <v>13.949652521915512</v>
      </c>
      <c r="F25" s="34">
        <f t="shared" si="6"/>
        <v>5.3276505061267976</v>
      </c>
      <c r="G25" s="34">
        <f t="shared" si="7"/>
        <v>6.2156584202203238</v>
      </c>
      <c r="H25" s="130"/>
      <c r="I25" s="106">
        <v>1662.4069999999999</v>
      </c>
      <c r="J25" s="128"/>
    </row>
    <row r="26" spans="1:10" ht="17.100000000000001" customHeight="1" x14ac:dyDescent="0.2">
      <c r="A26" s="129" t="s">
        <v>3</v>
      </c>
      <c r="B26" s="16">
        <v>2.59</v>
      </c>
      <c r="C26" s="16">
        <v>31.14</v>
      </c>
      <c r="D26" s="19">
        <f t="shared" si="4"/>
        <v>12023.166023166024</v>
      </c>
      <c r="E26" s="171">
        <f t="shared" si="5"/>
        <v>12.23957975084555</v>
      </c>
      <c r="F26" s="34">
        <f t="shared" si="6"/>
        <v>6.8993074054342021</v>
      </c>
      <c r="G26" s="34">
        <f t="shared" si="7"/>
        <v>8.3465115655739925</v>
      </c>
      <c r="H26" s="130"/>
      <c r="I26" s="106">
        <v>2544.2049999999999</v>
      </c>
      <c r="J26" s="128"/>
    </row>
    <row r="27" spans="1:10" ht="17.100000000000001" customHeight="1" x14ac:dyDescent="0.2">
      <c r="A27" s="129" t="s">
        <v>80</v>
      </c>
      <c r="B27" s="16">
        <v>1.1200000000000001</v>
      </c>
      <c r="C27" s="16">
        <v>8.5500000000000007</v>
      </c>
      <c r="D27" s="19">
        <f t="shared" si="4"/>
        <v>7633.9285714285716</v>
      </c>
      <c r="E27" s="171">
        <f t="shared" si="5"/>
        <v>17.185066077081554</v>
      </c>
      <c r="F27" s="34">
        <f t="shared" si="6"/>
        <v>2.9834842834310065</v>
      </c>
      <c r="G27" s="34">
        <f t="shared" si="7"/>
        <v>2.2916722506633795</v>
      </c>
      <c r="H27" s="130"/>
      <c r="I27" s="106">
        <v>497.52499999999998</v>
      </c>
      <c r="J27" s="128"/>
    </row>
    <row r="28" spans="1:10" ht="17.100000000000001" customHeight="1" x14ac:dyDescent="0.2">
      <c r="A28" s="129" t="s">
        <v>72</v>
      </c>
      <c r="B28" s="16">
        <v>0.69</v>
      </c>
      <c r="C28" s="16">
        <v>4.01</v>
      </c>
      <c r="D28" s="19">
        <f t="shared" si="4"/>
        <v>5811.594202898551</v>
      </c>
      <c r="E28" s="171">
        <f t="shared" si="5"/>
        <v>7.0206522728705183</v>
      </c>
      <c r="F28" s="34">
        <f t="shared" si="6"/>
        <v>1.8380394246137448</v>
      </c>
      <c r="G28" s="34">
        <f t="shared" si="7"/>
        <v>1.0748076871532339</v>
      </c>
      <c r="H28" s="130"/>
      <c r="I28" s="106">
        <v>571.17200000000003</v>
      </c>
      <c r="J28" s="128"/>
    </row>
    <row r="29" spans="1:10" ht="17.100000000000001" customHeight="1" x14ac:dyDescent="0.2">
      <c r="A29" s="129" t="s">
        <v>1</v>
      </c>
      <c r="B29" s="16">
        <v>1.74</v>
      </c>
      <c r="C29" s="16">
        <v>16.95</v>
      </c>
      <c r="D29" s="19">
        <f t="shared" si="4"/>
        <v>9741.3793103448279</v>
      </c>
      <c r="E29" s="171">
        <f t="shared" si="5"/>
        <v>10.297359805546964</v>
      </c>
      <c r="F29" s="34">
        <f t="shared" si="6"/>
        <v>4.6350559403303135</v>
      </c>
      <c r="G29" s="34">
        <f t="shared" si="7"/>
        <v>4.5431397249993308</v>
      </c>
      <c r="H29" s="130"/>
      <c r="I29" s="106">
        <v>1646.0530000000001</v>
      </c>
      <c r="J29" s="128"/>
    </row>
    <row r="30" spans="1:10" ht="17.100000000000001" customHeight="1" x14ac:dyDescent="0.2">
      <c r="A30" s="129" t="s">
        <v>73</v>
      </c>
      <c r="B30" s="16">
        <v>0.17</v>
      </c>
      <c r="C30" s="16">
        <v>1.51</v>
      </c>
      <c r="D30" s="19">
        <f t="shared" si="4"/>
        <v>8882.3529411764684</v>
      </c>
      <c r="E30" s="171">
        <f t="shared" si="5"/>
        <v>5.8373054070457444</v>
      </c>
      <c r="F30" s="34">
        <f t="shared" si="6"/>
        <v>0.45285029302077784</v>
      </c>
      <c r="G30" s="34">
        <f t="shared" si="7"/>
        <v>0.40472808169610558</v>
      </c>
      <c r="H30" s="130"/>
      <c r="I30" s="106">
        <v>258.68099999999998</v>
      </c>
      <c r="J30" s="128"/>
    </row>
    <row r="31" spans="1:10" ht="17.100000000000001" customHeight="1" x14ac:dyDescent="0.2">
      <c r="A31" s="129" t="s">
        <v>0</v>
      </c>
      <c r="B31" s="16">
        <v>2.46</v>
      </c>
      <c r="C31" s="16">
        <v>29.75</v>
      </c>
      <c r="D31" s="19">
        <f t="shared" si="4"/>
        <v>12093.49593495935</v>
      </c>
      <c r="E31" s="171">
        <f t="shared" si="5"/>
        <v>6.182007014032429</v>
      </c>
      <c r="F31" s="34">
        <f t="shared" si="6"/>
        <v>6.5530101225359596</v>
      </c>
      <c r="G31" s="34">
        <f t="shared" si="7"/>
        <v>7.973947304939828</v>
      </c>
      <c r="H31" s="130"/>
      <c r="I31" s="106">
        <v>4812.3530000000001</v>
      </c>
      <c r="J31" s="128"/>
    </row>
    <row r="32" spans="1:10" ht="17.100000000000001" customHeight="1" x14ac:dyDescent="0.2">
      <c r="A32" s="129" t="s">
        <v>74</v>
      </c>
      <c r="B32" s="16">
        <v>0.5</v>
      </c>
      <c r="C32" s="16">
        <v>3.28</v>
      </c>
      <c r="D32" s="19">
        <f t="shared" si="4"/>
        <v>6560</v>
      </c>
      <c r="E32" s="171">
        <f t="shared" si="5"/>
        <v>4.566922117269649</v>
      </c>
      <c r="F32" s="34">
        <f t="shared" si="6"/>
        <v>1.3319126265316994</v>
      </c>
      <c r="G32" s="34">
        <f t="shared" si="7"/>
        <v>0.87914444235975242</v>
      </c>
      <c r="H32" s="130"/>
      <c r="I32" s="106">
        <v>718.20799999999997</v>
      </c>
      <c r="J32" s="128"/>
    </row>
    <row r="33" spans="1:10" ht="17.100000000000001" customHeight="1" x14ac:dyDescent="0.2">
      <c r="A33" s="129" t="s">
        <v>19</v>
      </c>
      <c r="B33" s="16">
        <v>0.18</v>
      </c>
      <c r="C33" s="16">
        <v>2.0699999999999998</v>
      </c>
      <c r="D33" s="19">
        <f t="shared" si="4"/>
        <v>11500</v>
      </c>
      <c r="E33" s="171">
        <f t="shared" si="5"/>
        <v>2.5245718899286653</v>
      </c>
      <c r="F33" s="34">
        <f t="shared" si="6"/>
        <v>0.47948854555141174</v>
      </c>
      <c r="G33" s="34">
        <f t="shared" si="7"/>
        <v>0.55482591331850228</v>
      </c>
      <c r="H33" s="130"/>
      <c r="I33" s="106">
        <v>819.94100000000003</v>
      </c>
      <c r="J33" s="128"/>
    </row>
    <row r="34" spans="1:10" ht="17.100000000000001" customHeight="1" x14ac:dyDescent="0.2">
      <c r="A34" s="129" t="s">
        <v>4</v>
      </c>
      <c r="B34" s="16">
        <v>1.1200000000000001</v>
      </c>
      <c r="C34" s="16">
        <v>12.33</v>
      </c>
      <c r="D34" s="19">
        <f t="shared" si="4"/>
        <v>11008.928571428571</v>
      </c>
      <c r="E34" s="171">
        <f t="shared" si="5"/>
        <v>7.1044088820668136</v>
      </c>
      <c r="F34" s="34">
        <f t="shared" si="6"/>
        <v>2.9834842834310065</v>
      </c>
      <c r="G34" s="34">
        <f t="shared" si="7"/>
        <v>3.3048326141145576</v>
      </c>
      <c r="H34" s="130"/>
      <c r="I34" s="106">
        <v>1735.5419999999999</v>
      </c>
      <c r="J34" s="128"/>
    </row>
    <row r="35" spans="1:10" ht="17.100000000000001" customHeight="1" x14ac:dyDescent="0.2">
      <c r="A35" s="129" t="s">
        <v>18</v>
      </c>
      <c r="B35" s="16">
        <v>8.81</v>
      </c>
      <c r="C35" s="16">
        <v>85.02</v>
      </c>
      <c r="D35" s="19">
        <f t="shared" si="4"/>
        <v>9650.3972758229265</v>
      </c>
      <c r="E35" s="171">
        <f t="shared" si="5"/>
        <v>33.894183332369906</v>
      </c>
      <c r="F35" s="34">
        <f t="shared" si="6"/>
        <v>23.468300479488544</v>
      </c>
      <c r="G35" s="34">
        <f t="shared" si="7"/>
        <v>22.788067222386026</v>
      </c>
      <c r="H35" s="130"/>
      <c r="I35" s="106">
        <v>2508.395</v>
      </c>
      <c r="J35" s="128"/>
    </row>
    <row r="36" spans="1:10" ht="17.100000000000001" customHeight="1" x14ac:dyDescent="0.2">
      <c r="A36" s="129" t="s">
        <v>16</v>
      </c>
      <c r="B36" s="16">
        <v>0.61</v>
      </c>
      <c r="C36" s="16">
        <v>1.98</v>
      </c>
      <c r="D36" s="19">
        <f t="shared" si="4"/>
        <v>3245.9016393442625</v>
      </c>
      <c r="E36" s="171">
        <f t="shared" si="5"/>
        <v>4.343753222165426</v>
      </c>
      <c r="F36" s="34">
        <f t="shared" si="6"/>
        <v>1.6249334043686732</v>
      </c>
      <c r="G36" s="34">
        <f t="shared" si="7"/>
        <v>0.53070304752204578</v>
      </c>
      <c r="H36" s="130"/>
      <c r="I36" s="106">
        <v>455.827</v>
      </c>
      <c r="J36" s="128"/>
    </row>
    <row r="37" spans="1:10" ht="17.100000000000001" customHeight="1" x14ac:dyDescent="0.2">
      <c r="A37" s="129" t="s">
        <v>62</v>
      </c>
      <c r="B37" s="16" t="s">
        <v>94</v>
      </c>
      <c r="C37" s="16" t="s">
        <v>94</v>
      </c>
      <c r="D37" s="19" t="s">
        <v>94</v>
      </c>
      <c r="E37" s="171" t="s">
        <v>94</v>
      </c>
      <c r="F37" s="19" t="s">
        <v>94</v>
      </c>
      <c r="G37" s="19" t="s">
        <v>94</v>
      </c>
      <c r="H37" s="130"/>
      <c r="I37" s="106">
        <v>171.815</v>
      </c>
      <c r="J37" s="128"/>
    </row>
    <row r="38" spans="1:10" ht="12.95" customHeight="1" x14ac:dyDescent="0.2">
      <c r="A38" s="128"/>
      <c r="B38" s="132"/>
      <c r="C38" s="132"/>
      <c r="D38" s="131"/>
      <c r="E38" s="131"/>
      <c r="F38" s="132"/>
      <c r="G38" s="132"/>
      <c r="I38" s="125"/>
    </row>
    <row r="39" spans="1:10" ht="12.95" customHeight="1" x14ac:dyDescent="0.2">
      <c r="C39" s="128"/>
      <c r="D39" s="133"/>
      <c r="G39" s="134" t="s">
        <v>79</v>
      </c>
    </row>
  </sheetData>
  <sortState ref="A6:J37">
    <sortCondition ref="A6:A37"/>
  </sortState>
  <mergeCells count="2">
    <mergeCell ref="A1:G1"/>
    <mergeCell ref="A3:A4"/>
  </mergeCells>
  <phoneticPr fontId="0" type="noConversion"/>
  <printOptions horizontalCentered="1"/>
  <pageMargins left="0.75" right="0.75" top="0.75" bottom="0.75" header="0.5" footer="0.5"/>
  <pageSetup paperSize="9" orientation="portrait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39"/>
  <sheetViews>
    <sheetView tabSelected="1" view="pageBreakPreview" zoomScaleSheetLayoutView="100" workbookViewId="0">
      <selection activeCell="C2" sqref="C2"/>
    </sheetView>
  </sheetViews>
  <sheetFormatPr defaultRowHeight="12.75" x14ac:dyDescent="0.2"/>
  <cols>
    <col min="1" max="1" width="15" style="3" customWidth="1"/>
    <col min="2" max="6" width="13.140625" style="3" customWidth="1"/>
    <col min="7" max="10" width="0" style="3" hidden="1" customWidth="1"/>
    <col min="11" max="11" width="10.5703125" style="3" hidden="1" customWidth="1"/>
    <col min="12" max="12" width="0" style="3" hidden="1" customWidth="1"/>
    <col min="13" max="16384" width="9.140625" style="3"/>
  </cols>
  <sheetData>
    <row r="1" spans="1:13" ht="60" customHeight="1" x14ac:dyDescent="0.2">
      <c r="A1" s="224" t="s">
        <v>104</v>
      </c>
      <c r="B1" s="224"/>
      <c r="C1" s="224"/>
      <c r="D1" s="224"/>
      <c r="E1" s="224"/>
      <c r="F1" s="224"/>
    </row>
    <row r="2" spans="1:13" s="38" customFormat="1" ht="12.95" customHeight="1" x14ac:dyDescent="0.2">
      <c r="A2" s="36" t="s">
        <v>53</v>
      </c>
      <c r="B2" s="36"/>
      <c r="C2" s="36"/>
      <c r="D2" s="36"/>
      <c r="E2" s="36"/>
      <c r="F2" s="36"/>
    </row>
    <row r="3" spans="1:13" ht="54" customHeight="1" x14ac:dyDescent="0.2">
      <c r="A3" s="226" t="s">
        <v>41</v>
      </c>
      <c r="B3" s="191" t="s">
        <v>36</v>
      </c>
      <c r="C3" s="191" t="s">
        <v>37</v>
      </c>
      <c r="D3" s="191" t="s">
        <v>38</v>
      </c>
      <c r="E3" s="221" t="s">
        <v>58</v>
      </c>
      <c r="F3" s="191" t="s">
        <v>59</v>
      </c>
      <c r="H3" s="173" t="s">
        <v>97</v>
      </c>
    </row>
    <row r="4" spans="1:13" ht="20.100000000000001" customHeight="1" x14ac:dyDescent="0.2">
      <c r="A4" s="226"/>
      <c r="B4" s="6" t="s">
        <v>40</v>
      </c>
      <c r="C4" s="6" t="s">
        <v>48</v>
      </c>
      <c r="D4" s="6" t="s">
        <v>34</v>
      </c>
      <c r="E4" s="6" t="s">
        <v>44</v>
      </c>
      <c r="F4" s="6" t="s">
        <v>44</v>
      </c>
      <c r="H4" s="125"/>
    </row>
    <row r="5" spans="1:13" ht="26.1" customHeight="1" x14ac:dyDescent="0.2">
      <c r="A5" s="12" t="s">
        <v>57</v>
      </c>
      <c r="B5" s="89">
        <f>SUM(B6:B37)</f>
        <v>28.099999999999998</v>
      </c>
      <c r="C5" s="89">
        <f>SUM(C6:C37)</f>
        <v>71.38</v>
      </c>
      <c r="D5" s="96">
        <f>C5/B5*1000</f>
        <v>2540.2135231316729</v>
      </c>
      <c r="E5" s="136">
        <f>SUM(E6:E37)</f>
        <v>100</v>
      </c>
      <c r="F5" s="136">
        <f>SUM(F6:F37)</f>
        <v>100.00000000000001</v>
      </c>
      <c r="G5" s="3">
        <v>26792</v>
      </c>
      <c r="H5" s="97">
        <v>38168.197</v>
      </c>
      <c r="I5" s="26"/>
      <c r="J5" s="26"/>
    </row>
    <row r="6" spans="1:13" ht="17.100000000000001" customHeight="1" x14ac:dyDescent="0.2">
      <c r="A6" s="10" t="s">
        <v>8</v>
      </c>
      <c r="B6" s="34" t="s">
        <v>94</v>
      </c>
      <c r="C6" s="34" t="s">
        <v>94</v>
      </c>
      <c r="D6" s="113" t="s">
        <v>94</v>
      </c>
      <c r="E6" s="113" t="s">
        <v>94</v>
      </c>
      <c r="F6" s="113" t="s">
        <v>94</v>
      </c>
      <c r="G6" s="3">
        <v>1151</v>
      </c>
      <c r="H6" s="106">
        <v>1414.3109999999999</v>
      </c>
      <c r="I6" s="26"/>
      <c r="J6" s="26"/>
    </row>
    <row r="7" spans="1:13" ht="17.100000000000001" customHeight="1" x14ac:dyDescent="0.2">
      <c r="A7" s="76" t="s">
        <v>77</v>
      </c>
      <c r="B7" s="34" t="s">
        <v>94</v>
      </c>
      <c r="C7" s="34" t="s">
        <v>94</v>
      </c>
      <c r="D7" s="113" t="s">
        <v>94</v>
      </c>
      <c r="E7" s="113" t="s">
        <v>94</v>
      </c>
      <c r="F7" s="113" t="s">
        <v>94</v>
      </c>
      <c r="G7" s="53" t="e">
        <f>C7/$C$5*100</f>
        <v>#VALUE!</v>
      </c>
      <c r="H7" s="106">
        <v>1185.0940000000001</v>
      </c>
      <c r="I7" s="5"/>
      <c r="J7" s="3">
        <v>1117</v>
      </c>
      <c r="K7" s="74"/>
      <c r="L7" s="75"/>
      <c r="M7" s="75"/>
    </row>
    <row r="8" spans="1:13" ht="17.100000000000001" customHeight="1" x14ac:dyDescent="0.2">
      <c r="A8" s="10" t="s">
        <v>13</v>
      </c>
      <c r="B8" s="34" t="s">
        <v>94</v>
      </c>
      <c r="C8" s="34" t="s">
        <v>94</v>
      </c>
      <c r="D8" s="113" t="s">
        <v>94</v>
      </c>
      <c r="E8" s="113" t="s">
        <v>94</v>
      </c>
      <c r="F8" s="113" t="s">
        <v>94</v>
      </c>
      <c r="G8" s="3">
        <v>1019</v>
      </c>
      <c r="H8" s="106">
        <v>1305.559</v>
      </c>
      <c r="I8" s="26"/>
      <c r="J8" s="26"/>
    </row>
    <row r="9" spans="1:13" ht="17.100000000000001" customHeight="1" x14ac:dyDescent="0.2">
      <c r="A9" s="10" t="s">
        <v>12</v>
      </c>
      <c r="B9" s="34" t="s">
        <v>94</v>
      </c>
      <c r="C9" s="34" t="s">
        <v>94</v>
      </c>
      <c r="D9" s="113" t="s">
        <v>94</v>
      </c>
      <c r="E9" s="113" t="s">
        <v>94</v>
      </c>
      <c r="F9" s="113" t="s">
        <v>94</v>
      </c>
      <c r="G9" s="3">
        <v>437</v>
      </c>
      <c r="H9" s="106">
        <v>507.54700000000003</v>
      </c>
      <c r="I9" s="26"/>
      <c r="J9" s="26"/>
    </row>
    <row r="10" spans="1:13" ht="17.100000000000001" customHeight="1" x14ac:dyDescent="0.2">
      <c r="A10" s="10" t="s">
        <v>20</v>
      </c>
      <c r="B10" s="34">
        <v>2.15</v>
      </c>
      <c r="C10" s="34">
        <v>4.2</v>
      </c>
      <c r="D10" s="113">
        <f>C10/B10*1000</f>
        <v>1953.4883720930234</v>
      </c>
      <c r="E10" s="9">
        <f>B10/$B$5*100</f>
        <v>7.6512455516014235</v>
      </c>
      <c r="F10" s="9">
        <f>C10/$C$5*100</f>
        <v>5.884001120762119</v>
      </c>
      <c r="G10" s="3">
        <v>888</v>
      </c>
      <c r="H10" s="106">
        <v>968.048</v>
      </c>
      <c r="I10" s="26"/>
      <c r="J10" s="26"/>
    </row>
    <row r="11" spans="1:13" ht="17.100000000000001" customHeight="1" x14ac:dyDescent="0.2">
      <c r="A11" s="10" t="s">
        <v>2</v>
      </c>
      <c r="B11" s="34">
        <v>2.81</v>
      </c>
      <c r="C11" s="34">
        <v>7.42</v>
      </c>
      <c r="D11" s="113">
        <f>C11/B11*1000</f>
        <v>2640.5693950177933</v>
      </c>
      <c r="E11" s="9">
        <f>B11/$B$5*100</f>
        <v>10</v>
      </c>
      <c r="F11" s="9">
        <f>C11/$C$5*100</f>
        <v>10.395068646679743</v>
      </c>
      <c r="G11" s="3">
        <v>1558</v>
      </c>
      <c r="H11" s="106">
        <v>1719.1289999999999</v>
      </c>
      <c r="I11" s="26"/>
      <c r="J11" s="26"/>
    </row>
    <row r="12" spans="1:13" ht="17.100000000000001" customHeight="1" x14ac:dyDescent="0.2">
      <c r="A12" s="10" t="s">
        <v>17</v>
      </c>
      <c r="B12" s="34" t="s">
        <v>94</v>
      </c>
      <c r="C12" s="34" t="s">
        <v>94</v>
      </c>
      <c r="D12" s="113" t="s">
        <v>94</v>
      </c>
      <c r="E12" s="113" t="s">
        <v>94</v>
      </c>
      <c r="F12" s="113" t="s">
        <v>94</v>
      </c>
      <c r="G12" s="3">
        <v>461</v>
      </c>
      <c r="H12" s="106">
        <v>468.9</v>
      </c>
      <c r="I12" s="26"/>
      <c r="J12" s="26"/>
    </row>
    <row r="13" spans="1:13" ht="17.100000000000001" customHeight="1" x14ac:dyDescent="0.2">
      <c r="A13" s="10" t="s">
        <v>15</v>
      </c>
      <c r="B13" s="34" t="s">
        <v>94</v>
      </c>
      <c r="C13" s="34" t="s">
        <v>94</v>
      </c>
      <c r="D13" s="113" t="s">
        <v>94</v>
      </c>
      <c r="E13" s="113" t="s">
        <v>94</v>
      </c>
      <c r="F13" s="113" t="s">
        <v>94</v>
      </c>
      <c r="G13" s="3">
        <v>1373</v>
      </c>
      <c r="H13" s="106">
        <v>1855.5509999999999</v>
      </c>
      <c r="I13" s="26"/>
      <c r="J13" s="26"/>
    </row>
    <row r="14" spans="1:13" ht="17.100000000000001" customHeight="1" x14ac:dyDescent="0.2">
      <c r="A14" s="10" t="s">
        <v>70</v>
      </c>
      <c r="B14" s="34">
        <v>0.02</v>
      </c>
      <c r="C14" s="34">
        <v>0.03</v>
      </c>
      <c r="D14" s="113" t="s">
        <v>94</v>
      </c>
      <c r="E14" s="9">
        <f>B14/$B$5*100</f>
        <v>7.1174377224199295E-2</v>
      </c>
      <c r="F14" s="9">
        <f>C14/$C$5*100</f>
        <v>4.2028579434015133E-2</v>
      </c>
      <c r="G14" s="3">
        <v>1182</v>
      </c>
      <c r="H14" s="106">
        <v>1561.53</v>
      </c>
      <c r="I14" s="26"/>
      <c r="J14" s="26"/>
    </row>
    <row r="15" spans="1:13" ht="17.100000000000001" customHeight="1" x14ac:dyDescent="0.2">
      <c r="A15" s="10" t="s">
        <v>68</v>
      </c>
      <c r="B15" s="34" t="s">
        <v>94</v>
      </c>
      <c r="C15" s="34" t="s">
        <v>94</v>
      </c>
      <c r="D15" s="113" t="s">
        <v>94</v>
      </c>
      <c r="E15" s="113" t="s">
        <v>94</v>
      </c>
      <c r="F15" s="113" t="s">
        <v>94</v>
      </c>
      <c r="G15" s="3">
        <v>862</v>
      </c>
      <c r="H15" s="106">
        <v>1029.9010000000001</v>
      </c>
      <c r="I15" s="26"/>
      <c r="J15" s="26"/>
    </row>
    <row r="16" spans="1:13" ht="17.100000000000001" customHeight="1" x14ac:dyDescent="0.2">
      <c r="A16" s="10" t="s">
        <v>6</v>
      </c>
      <c r="B16" s="34" t="s">
        <v>94</v>
      </c>
      <c r="C16" s="34" t="s">
        <v>94</v>
      </c>
      <c r="D16" s="113" t="s">
        <v>94</v>
      </c>
      <c r="E16" s="113" t="s">
        <v>94</v>
      </c>
      <c r="F16" s="113" t="s">
        <v>94</v>
      </c>
      <c r="G16" s="3">
        <v>505</v>
      </c>
      <c r="H16" s="106">
        <v>557.17999999999995</v>
      </c>
      <c r="I16" s="26"/>
      <c r="J16" s="26"/>
    </row>
    <row r="17" spans="1:13" ht="17.100000000000001" customHeight="1" x14ac:dyDescent="0.2">
      <c r="A17" s="10" t="s">
        <v>9</v>
      </c>
      <c r="B17" s="34" t="s">
        <v>94</v>
      </c>
      <c r="C17" s="34" t="s">
        <v>94</v>
      </c>
      <c r="D17" s="113" t="s">
        <v>94</v>
      </c>
      <c r="E17" s="113" t="s">
        <v>94</v>
      </c>
      <c r="F17" s="113" t="s">
        <v>94</v>
      </c>
      <c r="G17" s="3">
        <v>955</v>
      </c>
      <c r="H17" s="106">
        <v>1055.7670000000001</v>
      </c>
      <c r="I17" s="26"/>
      <c r="J17" s="26"/>
    </row>
    <row r="18" spans="1:13" ht="17.100000000000001" customHeight="1" x14ac:dyDescent="0.2">
      <c r="A18" s="10" t="s">
        <v>7</v>
      </c>
      <c r="B18" s="34" t="s">
        <v>94</v>
      </c>
      <c r="C18" s="34" t="s">
        <v>94</v>
      </c>
      <c r="D18" s="113" t="s">
        <v>94</v>
      </c>
      <c r="E18" s="113" t="s">
        <v>94</v>
      </c>
      <c r="F18" s="113" t="s">
        <v>94</v>
      </c>
      <c r="G18" s="3">
        <v>693</v>
      </c>
      <c r="H18" s="106">
        <v>754.47699999999998</v>
      </c>
      <c r="I18" s="26"/>
      <c r="J18" s="26"/>
    </row>
    <row r="19" spans="1:13" ht="17.100000000000001" customHeight="1" x14ac:dyDescent="0.2">
      <c r="A19" s="77" t="s">
        <v>71</v>
      </c>
      <c r="B19" s="34" t="s">
        <v>94</v>
      </c>
      <c r="C19" s="34" t="s">
        <v>94</v>
      </c>
      <c r="D19" s="113" t="s">
        <v>94</v>
      </c>
      <c r="E19" s="113" t="s">
        <v>94</v>
      </c>
      <c r="F19" s="113" t="s">
        <v>94</v>
      </c>
      <c r="G19" s="53" t="e">
        <f>C19/$C$5*100</f>
        <v>#VALUE!</v>
      </c>
      <c r="H19" s="106">
        <v>1066.721</v>
      </c>
      <c r="I19" s="5"/>
      <c r="J19" s="3">
        <v>1008</v>
      </c>
      <c r="K19" s="74"/>
      <c r="L19" s="75"/>
      <c r="M19" s="75"/>
    </row>
    <row r="20" spans="1:13" ht="17.100000000000001" customHeight="1" x14ac:dyDescent="0.2">
      <c r="A20" s="10" t="s">
        <v>5</v>
      </c>
      <c r="B20" s="34" t="s">
        <v>94</v>
      </c>
      <c r="C20" s="34" t="s">
        <v>94</v>
      </c>
      <c r="D20" s="113" t="s">
        <v>94</v>
      </c>
      <c r="E20" s="113" t="s">
        <v>94</v>
      </c>
      <c r="F20" s="113" t="s">
        <v>94</v>
      </c>
      <c r="G20" s="3">
        <v>904</v>
      </c>
      <c r="H20" s="106">
        <v>1196.329</v>
      </c>
      <c r="I20" s="26"/>
      <c r="J20" s="26"/>
    </row>
    <row r="21" spans="1:13" ht="17.100000000000001" customHeight="1" x14ac:dyDescent="0.2">
      <c r="A21" s="10" t="s">
        <v>11</v>
      </c>
      <c r="B21" s="34" t="s">
        <v>94</v>
      </c>
      <c r="C21" s="34" t="s">
        <v>94</v>
      </c>
      <c r="D21" s="113" t="s">
        <v>94</v>
      </c>
      <c r="E21" s="113" t="s">
        <v>94</v>
      </c>
      <c r="F21" s="113" t="s">
        <v>94</v>
      </c>
      <c r="G21" s="3">
        <v>479</v>
      </c>
      <c r="H21" s="106">
        <v>841.05499999999995</v>
      </c>
      <c r="I21" s="26"/>
      <c r="J21" s="26"/>
    </row>
    <row r="22" spans="1:13" ht="17.100000000000001" customHeight="1" x14ac:dyDescent="0.2">
      <c r="A22" s="76" t="s">
        <v>81</v>
      </c>
      <c r="B22" s="34" t="s">
        <v>94</v>
      </c>
      <c r="C22" s="34" t="s">
        <v>94</v>
      </c>
      <c r="D22" s="113" t="s">
        <v>94</v>
      </c>
      <c r="E22" s="113" t="s">
        <v>94</v>
      </c>
      <c r="F22" s="113" t="s">
        <v>94</v>
      </c>
      <c r="G22" s="53" t="e">
        <f>C22/$C$5*100</f>
        <v>#VALUE!</v>
      </c>
      <c r="H22" s="106">
        <v>642.64300000000003</v>
      </c>
      <c r="I22" s="5"/>
      <c r="J22" s="3">
        <v>627</v>
      </c>
      <c r="K22" s="74"/>
      <c r="L22" s="75"/>
      <c r="M22" s="75"/>
    </row>
    <row r="23" spans="1:13" ht="17.100000000000001" customHeight="1" x14ac:dyDescent="0.2">
      <c r="A23" s="10" t="s">
        <v>14</v>
      </c>
      <c r="B23" s="34" t="s">
        <v>94</v>
      </c>
      <c r="C23" s="34" t="s">
        <v>94</v>
      </c>
      <c r="D23" s="113" t="s">
        <v>94</v>
      </c>
      <c r="E23" s="113" t="s">
        <v>94</v>
      </c>
      <c r="F23" s="113" t="s">
        <v>94</v>
      </c>
      <c r="G23" s="3">
        <v>777</v>
      </c>
      <c r="H23" s="106">
        <v>983</v>
      </c>
      <c r="I23" s="26"/>
      <c r="J23" s="26"/>
    </row>
    <row r="24" spans="1:13" ht="17.100000000000001" customHeight="1" x14ac:dyDescent="0.2">
      <c r="A24" s="10" t="s">
        <v>21</v>
      </c>
      <c r="B24" s="34">
        <v>1.2</v>
      </c>
      <c r="C24" s="34">
        <v>3.48</v>
      </c>
      <c r="D24" s="113">
        <f>C24/B24*1000</f>
        <v>2900</v>
      </c>
      <c r="E24" s="9">
        <f>B24/$B$5*100</f>
        <v>4.2704626334519578</v>
      </c>
      <c r="F24" s="9">
        <f>C24/$C$5*100</f>
        <v>4.875315214345755</v>
      </c>
      <c r="G24" s="3">
        <v>738</v>
      </c>
      <c r="H24" s="106">
        <v>764.67600000000004</v>
      </c>
      <c r="I24" s="26"/>
      <c r="J24" s="26"/>
    </row>
    <row r="25" spans="1:13" ht="17.100000000000001" customHeight="1" x14ac:dyDescent="0.2">
      <c r="A25" s="10" t="s">
        <v>10</v>
      </c>
      <c r="B25" s="34">
        <v>1.45</v>
      </c>
      <c r="C25" s="34">
        <v>3.4</v>
      </c>
      <c r="D25" s="113">
        <f>C25/B25*1000</f>
        <v>2344.8275862068963</v>
      </c>
      <c r="E25" s="9">
        <f>B25/$B$5*100</f>
        <v>5.160142348754448</v>
      </c>
      <c r="F25" s="9">
        <f>C25/$C$5*100</f>
        <v>4.7632390025217148</v>
      </c>
      <c r="G25" s="3">
        <v>1639</v>
      </c>
      <c r="H25" s="106">
        <v>1662.4069999999999</v>
      </c>
      <c r="I25" s="26"/>
      <c r="J25" s="26"/>
    </row>
    <row r="26" spans="1:13" ht="17.100000000000001" customHeight="1" x14ac:dyDescent="0.2">
      <c r="A26" s="10" t="s">
        <v>3</v>
      </c>
      <c r="B26" s="34">
        <v>6.57</v>
      </c>
      <c r="C26" s="34">
        <v>16.690000000000001</v>
      </c>
      <c r="D26" s="113">
        <f>C26/B26*1000</f>
        <v>2540.3348554033487</v>
      </c>
      <c r="E26" s="9">
        <f>B26/$B$5*100</f>
        <v>23.380782918149471</v>
      </c>
      <c r="F26" s="9">
        <f>C26/$C$5*100</f>
        <v>23.381899691790419</v>
      </c>
      <c r="G26" s="3">
        <v>2267</v>
      </c>
      <c r="H26" s="106">
        <v>2544.2049999999999</v>
      </c>
      <c r="I26" s="26"/>
      <c r="J26" s="26"/>
    </row>
    <row r="27" spans="1:13" ht="17.100000000000001" customHeight="1" x14ac:dyDescent="0.2">
      <c r="A27" s="76" t="s">
        <v>80</v>
      </c>
      <c r="B27" s="34" t="s">
        <v>94</v>
      </c>
      <c r="C27" s="34" t="s">
        <v>94</v>
      </c>
      <c r="D27" s="113" t="s">
        <v>94</v>
      </c>
      <c r="E27" s="113" t="s">
        <v>94</v>
      </c>
      <c r="F27" s="113" t="s">
        <v>94</v>
      </c>
      <c r="G27" s="53" t="e">
        <f>C27/$C$5*100</f>
        <v>#VALUE!</v>
      </c>
      <c r="H27" s="106">
        <v>497.52499999999998</v>
      </c>
      <c r="I27" s="5"/>
      <c r="J27" s="3">
        <v>473</v>
      </c>
      <c r="K27" s="74"/>
      <c r="L27" s="75"/>
      <c r="M27" s="75"/>
    </row>
    <row r="28" spans="1:13" ht="17.100000000000001" customHeight="1" x14ac:dyDescent="0.2">
      <c r="A28" s="76" t="s">
        <v>72</v>
      </c>
      <c r="B28" s="34" t="s">
        <v>94</v>
      </c>
      <c r="C28" s="34" t="s">
        <v>94</v>
      </c>
      <c r="D28" s="113" t="s">
        <v>94</v>
      </c>
      <c r="E28" s="113" t="s">
        <v>94</v>
      </c>
      <c r="F28" s="113" t="s">
        <v>94</v>
      </c>
      <c r="G28" s="53" t="e">
        <f>C28/$C$5*100</f>
        <v>#VALUE!</v>
      </c>
      <c r="H28" s="106">
        <v>571.17200000000003</v>
      </c>
      <c r="I28" s="5"/>
      <c r="J28" s="3">
        <v>551</v>
      </c>
      <c r="K28" s="74"/>
      <c r="L28" s="75"/>
      <c r="M28" s="75"/>
    </row>
    <row r="29" spans="1:13" ht="17.100000000000001" customHeight="1" x14ac:dyDescent="0.2">
      <c r="A29" s="10" t="s">
        <v>1</v>
      </c>
      <c r="B29" s="34">
        <v>0.68</v>
      </c>
      <c r="C29" s="34">
        <v>2.0299999999999998</v>
      </c>
      <c r="D29" s="113">
        <f>C29/B29*1000</f>
        <v>2985.2941176470586</v>
      </c>
      <c r="E29" s="9">
        <f>B29/$B$5*100</f>
        <v>2.419928825622776</v>
      </c>
      <c r="F29" s="9">
        <f>C29/$C$5*100</f>
        <v>2.8439338750350238</v>
      </c>
      <c r="G29" s="3">
        <v>1336</v>
      </c>
      <c r="H29" s="106">
        <v>1646.0530000000001</v>
      </c>
      <c r="I29" s="26"/>
      <c r="J29" s="26"/>
    </row>
    <row r="30" spans="1:13" ht="17.100000000000001" customHeight="1" x14ac:dyDescent="0.2">
      <c r="A30" s="76" t="s">
        <v>73</v>
      </c>
      <c r="B30" s="34" t="s">
        <v>94</v>
      </c>
      <c r="C30" s="34" t="s">
        <v>94</v>
      </c>
      <c r="D30" s="113" t="s">
        <v>94</v>
      </c>
      <c r="E30" s="113" t="s">
        <v>94</v>
      </c>
      <c r="F30" s="113" t="s">
        <v>94</v>
      </c>
      <c r="G30" s="53" t="e">
        <f>C30/$C$5*100</f>
        <v>#VALUE!</v>
      </c>
      <c r="H30" s="106">
        <v>258.68099999999998</v>
      </c>
      <c r="I30" s="5"/>
      <c r="J30" s="3">
        <v>255</v>
      </c>
      <c r="K30" s="74"/>
      <c r="L30" s="75"/>
      <c r="M30" s="75"/>
    </row>
    <row r="31" spans="1:13" s="5" customFormat="1" ht="17.100000000000001" customHeight="1" x14ac:dyDescent="0.2">
      <c r="A31" s="10" t="s">
        <v>0</v>
      </c>
      <c r="B31" s="34" t="s">
        <v>94</v>
      </c>
      <c r="C31" s="34" t="s">
        <v>94</v>
      </c>
      <c r="D31" s="113" t="s">
        <v>94</v>
      </c>
      <c r="E31" s="113" t="s">
        <v>94</v>
      </c>
      <c r="F31" s="113" t="s">
        <v>94</v>
      </c>
      <c r="G31" s="85">
        <v>3405</v>
      </c>
      <c r="H31" s="106">
        <v>4812.3530000000001</v>
      </c>
      <c r="I31" s="26"/>
      <c r="J31" s="26"/>
      <c r="K31" s="3"/>
      <c r="L31" s="3"/>
      <c r="M31" s="3"/>
    </row>
    <row r="32" spans="1:13" s="5" customFormat="1" ht="17.100000000000001" customHeight="1" x14ac:dyDescent="0.2">
      <c r="A32" s="76" t="s">
        <v>74</v>
      </c>
      <c r="B32" s="34" t="s">
        <v>94</v>
      </c>
      <c r="C32" s="34" t="s">
        <v>94</v>
      </c>
      <c r="D32" s="113" t="s">
        <v>94</v>
      </c>
      <c r="E32" s="113" t="s">
        <v>94</v>
      </c>
      <c r="F32" s="113" t="s">
        <v>94</v>
      </c>
      <c r="G32" s="117" t="e">
        <f>C32/$C$5*100</f>
        <v>#VALUE!</v>
      </c>
      <c r="H32" s="106">
        <v>718.20799999999997</v>
      </c>
      <c r="J32" s="3">
        <v>690</v>
      </c>
      <c r="K32" s="74"/>
      <c r="L32" s="75"/>
      <c r="M32" s="75"/>
    </row>
    <row r="33" spans="1:13" s="5" customFormat="1" ht="17.100000000000001" customHeight="1" x14ac:dyDescent="0.2">
      <c r="A33" s="10" t="s">
        <v>19</v>
      </c>
      <c r="B33" s="34" t="s">
        <v>94</v>
      </c>
      <c r="C33" s="34" t="s">
        <v>94</v>
      </c>
      <c r="D33" s="113" t="s">
        <v>94</v>
      </c>
      <c r="E33" s="113" t="s">
        <v>94</v>
      </c>
      <c r="F33" s="113" t="s">
        <v>94</v>
      </c>
      <c r="G33" s="85">
        <v>700</v>
      </c>
      <c r="H33" s="106">
        <v>819.94100000000003</v>
      </c>
      <c r="I33" s="26"/>
      <c r="J33" s="26"/>
      <c r="K33" s="3"/>
      <c r="L33" s="3"/>
      <c r="M33" s="3"/>
    </row>
    <row r="34" spans="1:13" s="5" customFormat="1" ht="17.100000000000001" customHeight="1" x14ac:dyDescent="0.2">
      <c r="A34" s="10" t="s">
        <v>4</v>
      </c>
      <c r="B34" s="34">
        <v>13.18</v>
      </c>
      <c r="C34" s="34">
        <v>34.08</v>
      </c>
      <c r="D34" s="113">
        <f>C34/B34*1000</f>
        <v>2585.7359635811836</v>
      </c>
      <c r="E34" s="9">
        <f>B34/$B$5*100</f>
        <v>46.903914590747334</v>
      </c>
      <c r="F34" s="9">
        <f>C34/$C$5*100</f>
        <v>47.744466237041188</v>
      </c>
      <c r="G34" s="85">
        <v>1583</v>
      </c>
      <c r="H34" s="106">
        <v>1735.5419999999999</v>
      </c>
      <c r="I34" s="26"/>
      <c r="J34" s="26"/>
      <c r="K34" s="3"/>
      <c r="L34" s="3"/>
      <c r="M34" s="3"/>
    </row>
    <row r="35" spans="1:13" s="5" customFormat="1" ht="17.100000000000001" customHeight="1" x14ac:dyDescent="0.2">
      <c r="A35" s="10" t="s">
        <v>18</v>
      </c>
      <c r="B35" s="34">
        <v>0.04</v>
      </c>
      <c r="C35" s="34">
        <v>0.05</v>
      </c>
      <c r="D35" s="113">
        <f>C35/B35*1000</f>
        <v>1250</v>
      </c>
      <c r="E35" s="9">
        <f>B35/$B$5*100</f>
        <v>0.14234875444839859</v>
      </c>
      <c r="F35" s="9">
        <f>C35/$C$5*100</f>
        <v>7.0047632390025219E-2</v>
      </c>
      <c r="G35" s="85">
        <v>2056</v>
      </c>
      <c r="H35" s="106">
        <v>2508.395</v>
      </c>
      <c r="I35" s="26"/>
      <c r="J35" s="26"/>
      <c r="K35" s="3"/>
      <c r="L35" s="3"/>
      <c r="M35" s="3"/>
    </row>
    <row r="36" spans="1:13" s="5" customFormat="1" ht="17.100000000000001" customHeight="1" x14ac:dyDescent="0.2">
      <c r="A36" s="10" t="s">
        <v>16</v>
      </c>
      <c r="B36" s="34" t="s">
        <v>94</v>
      </c>
      <c r="C36" s="34" t="s">
        <v>94</v>
      </c>
      <c r="D36" s="113" t="s">
        <v>94</v>
      </c>
      <c r="E36" s="113" t="s">
        <v>94</v>
      </c>
      <c r="F36" s="113" t="s">
        <v>94</v>
      </c>
      <c r="G36" s="85">
        <v>376</v>
      </c>
      <c r="H36" s="106">
        <v>455.827</v>
      </c>
      <c r="I36" s="26"/>
      <c r="J36" s="26"/>
      <c r="K36" s="3"/>
      <c r="L36" s="3"/>
      <c r="M36" s="3"/>
    </row>
    <row r="37" spans="1:13" s="5" customFormat="1" ht="17.100000000000001" customHeight="1" x14ac:dyDescent="0.2">
      <c r="A37" s="10" t="s">
        <v>62</v>
      </c>
      <c r="B37" s="34" t="s">
        <v>94</v>
      </c>
      <c r="C37" s="34" t="s">
        <v>94</v>
      </c>
      <c r="D37" s="113" t="s">
        <v>94</v>
      </c>
      <c r="E37" s="113" t="s">
        <v>94</v>
      </c>
      <c r="F37" s="113" t="s">
        <v>94</v>
      </c>
      <c r="G37" s="85"/>
      <c r="H37" s="106">
        <v>171.815</v>
      </c>
      <c r="I37" s="26"/>
      <c r="J37" s="26"/>
      <c r="K37" s="3"/>
      <c r="L37" s="3"/>
      <c r="M37" s="3"/>
    </row>
    <row r="38" spans="1:13" ht="12.95" customHeight="1" x14ac:dyDescent="0.2">
      <c r="A38" s="4"/>
      <c r="B38" s="48"/>
      <c r="C38" s="48"/>
      <c r="D38" s="48"/>
      <c r="E38" s="47"/>
      <c r="F38" s="47"/>
      <c r="H38" s="5"/>
      <c r="I38" s="26"/>
      <c r="J38" s="26"/>
    </row>
    <row r="39" spans="1:13" ht="12.95" customHeight="1" x14ac:dyDescent="0.2">
      <c r="A39" s="25"/>
      <c r="B39" s="1"/>
      <c r="C39" s="1"/>
      <c r="F39" s="21" t="s">
        <v>79</v>
      </c>
    </row>
  </sheetData>
  <sortState ref="A6:M37">
    <sortCondition ref="A6:A37"/>
  </sortState>
  <mergeCells count="2">
    <mergeCell ref="A1:F1"/>
    <mergeCell ref="A3:A4"/>
  </mergeCells>
  <phoneticPr fontId="0" type="noConversion"/>
  <printOptions horizontalCentered="1"/>
  <pageMargins left="0.75" right="0.75" top="0.75" bottom="0.75" header="0.5" footer="0.5"/>
  <pageSetup paperSize="9" orientation="portrait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39"/>
  <sheetViews>
    <sheetView view="pageBreakPreview" zoomScaleSheetLayoutView="100" workbookViewId="0">
      <selection sqref="A1:H1"/>
    </sheetView>
  </sheetViews>
  <sheetFormatPr defaultRowHeight="12.75" x14ac:dyDescent="0.2"/>
  <cols>
    <col min="1" max="1" width="13" style="3" customWidth="1"/>
    <col min="2" max="2" width="10.5703125" style="3" hidden="1" customWidth="1"/>
    <col min="3" max="5" width="11.28515625" style="3" customWidth="1"/>
    <col min="6" max="6" width="11.140625" style="3" customWidth="1"/>
    <col min="7" max="8" width="13.140625" style="3" customWidth="1"/>
    <col min="9" max="9" width="0" style="3" hidden="1" customWidth="1"/>
    <col min="10" max="10" width="10.140625" style="3" hidden="1" customWidth="1"/>
    <col min="11" max="12" width="9.140625" style="3"/>
    <col min="13" max="13" width="11.5703125" style="3" bestFit="1" customWidth="1"/>
    <col min="14" max="16384" width="9.140625" style="3"/>
  </cols>
  <sheetData>
    <row r="1" spans="1:14" ht="60" customHeight="1" x14ac:dyDescent="0.2">
      <c r="A1" s="224" t="s">
        <v>85</v>
      </c>
      <c r="B1" s="224"/>
      <c r="C1" s="224"/>
      <c r="D1" s="224"/>
      <c r="E1" s="224"/>
      <c r="F1" s="224"/>
      <c r="G1" s="224"/>
      <c r="H1" s="224"/>
    </row>
    <row r="2" spans="1:14" s="38" customFormat="1" ht="12.95" customHeight="1" x14ac:dyDescent="0.2">
      <c r="A2" s="36" t="s">
        <v>54</v>
      </c>
      <c r="B2" s="36"/>
      <c r="C2" s="36"/>
      <c r="D2" s="36"/>
      <c r="E2" s="36"/>
      <c r="F2" s="36"/>
      <c r="G2" s="36"/>
      <c r="H2" s="36"/>
    </row>
    <row r="3" spans="1:14" ht="54" customHeight="1" x14ac:dyDescent="0.2">
      <c r="A3" s="226" t="s">
        <v>41</v>
      </c>
      <c r="B3" s="191" t="s">
        <v>22</v>
      </c>
      <c r="C3" s="191" t="s">
        <v>36</v>
      </c>
      <c r="D3" s="191" t="s">
        <v>37</v>
      </c>
      <c r="E3" s="191" t="s">
        <v>38</v>
      </c>
      <c r="F3" s="194" t="s">
        <v>39</v>
      </c>
      <c r="G3" s="221" t="s">
        <v>58</v>
      </c>
      <c r="H3" s="191" t="s">
        <v>59</v>
      </c>
      <c r="J3" s="173" t="s">
        <v>97</v>
      </c>
    </row>
    <row r="4" spans="1:14" ht="20.100000000000001" customHeight="1" x14ac:dyDescent="0.2">
      <c r="A4" s="226"/>
      <c r="B4" s="6" t="s">
        <v>27</v>
      </c>
      <c r="C4" s="6" t="s">
        <v>40</v>
      </c>
      <c r="D4" s="6" t="s">
        <v>48</v>
      </c>
      <c r="E4" s="6" t="s">
        <v>34</v>
      </c>
      <c r="F4" s="163" t="s">
        <v>34</v>
      </c>
      <c r="G4" s="6" t="s">
        <v>44</v>
      </c>
      <c r="H4" s="6" t="s">
        <v>44</v>
      </c>
      <c r="J4" s="125"/>
    </row>
    <row r="5" spans="1:14" ht="26.1" customHeight="1" x14ac:dyDescent="0.2">
      <c r="A5" s="12" t="s">
        <v>57</v>
      </c>
      <c r="B5" s="11">
        <v>25345</v>
      </c>
      <c r="C5" s="13">
        <f>SUM(C6:C37)</f>
        <v>109.35199999999999</v>
      </c>
      <c r="D5" s="13">
        <f>SUM(D6:D37)</f>
        <v>5753.9500000000007</v>
      </c>
      <c r="E5" s="18">
        <f>D5/C5*1000</f>
        <v>52618.607798668534</v>
      </c>
      <c r="F5" s="170">
        <f>D5/J5*1000</f>
        <v>150.75247070224464</v>
      </c>
      <c r="G5" s="11">
        <f>SUM(G6:G37)</f>
        <v>100.00000000000003</v>
      </c>
      <c r="H5" s="11">
        <f>SUM(H6:H37)</f>
        <v>99.999999999999986</v>
      </c>
      <c r="J5" s="97">
        <v>38168.197</v>
      </c>
      <c r="K5" s="74"/>
      <c r="L5" s="63"/>
      <c r="M5" s="63"/>
    </row>
    <row r="6" spans="1:14" ht="17.100000000000001" customHeight="1" x14ac:dyDescent="0.2">
      <c r="A6" s="76" t="s">
        <v>8</v>
      </c>
      <c r="B6" s="8">
        <v>1110</v>
      </c>
      <c r="C6" s="15" t="s">
        <v>94</v>
      </c>
      <c r="D6" s="15" t="s">
        <v>94</v>
      </c>
      <c r="E6" s="17" t="s">
        <v>94</v>
      </c>
      <c r="F6" s="171" t="s">
        <v>94</v>
      </c>
      <c r="G6" s="17" t="s">
        <v>94</v>
      </c>
      <c r="H6" s="17" t="s">
        <v>94</v>
      </c>
      <c r="J6" s="106">
        <v>1414.3109999999999</v>
      </c>
      <c r="K6" s="74"/>
      <c r="L6" s="63"/>
      <c r="M6" s="63"/>
      <c r="N6" s="26"/>
    </row>
    <row r="7" spans="1:14" ht="17.100000000000001" customHeight="1" x14ac:dyDescent="0.2">
      <c r="A7" s="76" t="s">
        <v>77</v>
      </c>
      <c r="B7" s="30"/>
      <c r="C7" s="141" t="s">
        <v>94</v>
      </c>
      <c r="D7" s="141" t="s">
        <v>94</v>
      </c>
      <c r="E7" s="17" t="s">
        <v>94</v>
      </c>
      <c r="F7" s="171" t="s">
        <v>94</v>
      </c>
      <c r="G7" s="17" t="s">
        <v>94</v>
      </c>
      <c r="H7" s="17" t="s">
        <v>94</v>
      </c>
      <c r="I7" s="50"/>
      <c r="J7" s="106">
        <v>1185.0940000000001</v>
      </c>
      <c r="K7" s="74"/>
      <c r="L7" s="63"/>
      <c r="M7" s="63"/>
      <c r="N7" s="26"/>
    </row>
    <row r="8" spans="1:14" ht="17.100000000000001" customHeight="1" x14ac:dyDescent="0.2">
      <c r="A8" s="76" t="s">
        <v>13</v>
      </c>
      <c r="B8" s="8">
        <v>967</v>
      </c>
      <c r="C8" s="15">
        <v>0.53</v>
      </c>
      <c r="D8" s="15">
        <v>22.48</v>
      </c>
      <c r="E8" s="17">
        <f>D8/C8*1000</f>
        <v>42415.094339622643</v>
      </c>
      <c r="F8" s="171">
        <f>D8/J8*1000</f>
        <v>17.218677976253851</v>
      </c>
      <c r="G8" s="15">
        <f>C8/$C$5*100</f>
        <v>0.48467334845270327</v>
      </c>
      <c r="H8" s="15">
        <f>D8/$D$5*100</f>
        <v>0.39068813597615548</v>
      </c>
      <c r="J8" s="106">
        <v>1305.559</v>
      </c>
      <c r="K8" s="74"/>
      <c r="L8" s="63"/>
      <c r="M8" s="63"/>
      <c r="N8" s="26"/>
    </row>
    <row r="9" spans="1:14" ht="17.100000000000001" customHeight="1" x14ac:dyDescent="0.2">
      <c r="A9" s="76" t="s">
        <v>12</v>
      </c>
      <c r="B9" s="8">
        <v>417</v>
      </c>
      <c r="C9" s="16" t="s">
        <v>94</v>
      </c>
      <c r="D9" s="16" t="s">
        <v>94</v>
      </c>
      <c r="E9" s="17" t="s">
        <v>94</v>
      </c>
      <c r="F9" s="171" t="s">
        <v>94</v>
      </c>
      <c r="G9" s="17" t="s">
        <v>94</v>
      </c>
      <c r="H9" s="17" t="s">
        <v>94</v>
      </c>
      <c r="J9" s="106">
        <v>507.54700000000003</v>
      </c>
      <c r="K9" s="74"/>
      <c r="L9" s="63"/>
      <c r="M9" s="63"/>
      <c r="N9" s="26"/>
    </row>
    <row r="10" spans="1:14" ht="17.100000000000001" customHeight="1" x14ac:dyDescent="0.2">
      <c r="A10" s="76" t="s">
        <v>20</v>
      </c>
      <c r="B10" s="8">
        <v>823</v>
      </c>
      <c r="C10" s="15">
        <v>0.04</v>
      </c>
      <c r="D10" s="15">
        <v>1.38</v>
      </c>
      <c r="E10" s="17">
        <f>D10/C10*1000</f>
        <v>34500</v>
      </c>
      <c r="F10" s="171">
        <f>D10/J10*1000</f>
        <v>1.4255491463233227</v>
      </c>
      <c r="G10" s="15">
        <f>C10/$C$5*100</f>
        <v>3.6579120637939867E-2</v>
      </c>
      <c r="H10" s="15">
        <f>D10/$D$5*100</f>
        <v>2.3983524361525555E-2</v>
      </c>
      <c r="J10" s="106">
        <v>968.048</v>
      </c>
      <c r="K10" s="74"/>
      <c r="L10" s="63"/>
      <c r="M10" s="63"/>
      <c r="N10" s="26"/>
    </row>
    <row r="11" spans="1:14" ht="17.100000000000001" customHeight="1" x14ac:dyDescent="0.2">
      <c r="A11" s="76" t="s">
        <v>2</v>
      </c>
      <c r="B11" s="8">
        <v>1472</v>
      </c>
      <c r="C11" s="16">
        <v>29.65</v>
      </c>
      <c r="D11" s="16">
        <v>1735.04</v>
      </c>
      <c r="E11" s="17">
        <f>D11/C11*1000</f>
        <v>58517.369308600333</v>
      </c>
      <c r="F11" s="171">
        <f>D11/J11*1000</f>
        <v>1009.2552682201277</v>
      </c>
      <c r="G11" s="15">
        <f>C11/$C$5*100</f>
        <v>27.114273172872927</v>
      </c>
      <c r="H11" s="15">
        <f>D11/$D$5*100</f>
        <v>30.153894281319783</v>
      </c>
      <c r="J11" s="106">
        <v>1719.1289999999999</v>
      </c>
      <c r="K11" s="74"/>
      <c r="L11" s="63"/>
      <c r="M11" s="63"/>
      <c r="N11" s="26"/>
    </row>
    <row r="12" spans="1:14" ht="17.100000000000001" customHeight="1" x14ac:dyDescent="0.2">
      <c r="A12" s="76" t="s">
        <v>17</v>
      </c>
      <c r="B12" s="8">
        <v>439</v>
      </c>
      <c r="C12" s="16" t="s">
        <v>94</v>
      </c>
      <c r="D12" s="16" t="s">
        <v>94</v>
      </c>
      <c r="E12" s="17" t="s">
        <v>94</v>
      </c>
      <c r="F12" s="171" t="s">
        <v>94</v>
      </c>
      <c r="G12" s="17" t="s">
        <v>94</v>
      </c>
      <c r="H12" s="17" t="s">
        <v>94</v>
      </c>
      <c r="J12" s="106">
        <v>468.9</v>
      </c>
      <c r="K12" s="74"/>
      <c r="L12" s="63"/>
      <c r="M12" s="63"/>
      <c r="N12" s="26"/>
    </row>
    <row r="13" spans="1:14" ht="17.100000000000001" customHeight="1" x14ac:dyDescent="0.2">
      <c r="A13" s="76" t="s">
        <v>15</v>
      </c>
      <c r="B13" s="8">
        <v>1287</v>
      </c>
      <c r="C13" s="16">
        <v>25.33</v>
      </c>
      <c r="D13" s="16">
        <v>1603.39</v>
      </c>
      <c r="E13" s="17">
        <f>D13/C13*1000</f>
        <v>63300.039478878811</v>
      </c>
      <c r="F13" s="171">
        <f>D13/J13*1000</f>
        <v>864.10451666378356</v>
      </c>
      <c r="G13" s="15">
        <f>C13/$C$5*100</f>
        <v>23.163728143975419</v>
      </c>
      <c r="H13" s="15">
        <f>D13/$D$5*100</f>
        <v>27.865900815961208</v>
      </c>
      <c r="J13" s="106">
        <v>1855.5509999999999</v>
      </c>
      <c r="K13" s="74"/>
      <c r="L13" s="63"/>
      <c r="M13" s="63"/>
      <c r="N13" s="26"/>
    </row>
    <row r="14" spans="1:14" ht="17.100000000000001" customHeight="1" x14ac:dyDescent="0.2">
      <c r="A14" s="76" t="s">
        <v>67</v>
      </c>
      <c r="B14" s="8">
        <v>474</v>
      </c>
      <c r="C14" s="15" t="s">
        <v>94</v>
      </c>
      <c r="D14" s="15" t="s">
        <v>94</v>
      </c>
      <c r="E14" s="17" t="s">
        <v>94</v>
      </c>
      <c r="F14" s="171" t="s">
        <v>94</v>
      </c>
      <c r="G14" s="17" t="s">
        <v>94</v>
      </c>
      <c r="H14" s="17" t="s">
        <v>94</v>
      </c>
      <c r="J14" s="106">
        <v>1561.53</v>
      </c>
      <c r="K14" s="74"/>
      <c r="L14" s="63"/>
      <c r="M14" s="63"/>
      <c r="N14" s="26"/>
    </row>
    <row r="15" spans="1:14" ht="17.100000000000001" customHeight="1" x14ac:dyDescent="0.2">
      <c r="A15" s="76" t="s">
        <v>68</v>
      </c>
      <c r="B15" s="8">
        <v>914</v>
      </c>
      <c r="C15" s="15" t="s">
        <v>94</v>
      </c>
      <c r="D15" s="15" t="s">
        <v>94</v>
      </c>
      <c r="E15" s="17" t="s">
        <v>94</v>
      </c>
      <c r="F15" s="171" t="s">
        <v>94</v>
      </c>
      <c r="G15" s="17" t="s">
        <v>94</v>
      </c>
      <c r="H15" s="17" t="s">
        <v>94</v>
      </c>
      <c r="J15" s="106">
        <v>1029.9010000000001</v>
      </c>
      <c r="K15" s="74"/>
      <c r="L15" s="63"/>
      <c r="M15" s="63"/>
      <c r="N15" s="26"/>
    </row>
    <row r="16" spans="1:14" ht="17.100000000000001" customHeight="1" x14ac:dyDescent="0.2">
      <c r="A16" s="76" t="s">
        <v>6</v>
      </c>
      <c r="B16" s="8">
        <v>650</v>
      </c>
      <c r="C16" s="15">
        <v>0.01</v>
      </c>
      <c r="D16" s="15">
        <v>0.35</v>
      </c>
      <c r="E16" s="17">
        <f>D16/C16*1000</f>
        <v>35000</v>
      </c>
      <c r="F16" s="171">
        <f>D16/J16*1000</f>
        <v>0.62816325065508449</v>
      </c>
      <c r="G16" s="15">
        <f>C16/$C$5*100</f>
        <v>9.1447801594849668E-3</v>
      </c>
      <c r="H16" s="15">
        <f>D16/$D$5*100</f>
        <v>6.0827779177782208E-3</v>
      </c>
      <c r="J16" s="106">
        <v>557.17999999999995</v>
      </c>
      <c r="K16" s="74"/>
      <c r="L16" s="63"/>
      <c r="M16" s="63"/>
      <c r="N16" s="26"/>
    </row>
    <row r="17" spans="1:14" ht="17.100000000000001" customHeight="1" x14ac:dyDescent="0.2">
      <c r="A17" s="76" t="s">
        <v>9</v>
      </c>
      <c r="B17" s="8">
        <v>848</v>
      </c>
      <c r="C17" s="16">
        <v>0.05</v>
      </c>
      <c r="D17" s="16">
        <v>1.57</v>
      </c>
      <c r="E17" s="17">
        <f>D17/C17*1000</f>
        <v>31400</v>
      </c>
      <c r="F17" s="171">
        <f>D17/J17*1000</f>
        <v>1.4870705373439403</v>
      </c>
      <c r="G17" s="15">
        <f>C17/$C$5*100</f>
        <v>4.5723900797424832E-2</v>
      </c>
      <c r="H17" s="15">
        <f>D17/$D$5*100</f>
        <v>2.7285603802605161E-2</v>
      </c>
      <c r="J17" s="106">
        <v>1055.7670000000001</v>
      </c>
      <c r="K17" s="74"/>
      <c r="L17" s="63"/>
      <c r="M17" s="63"/>
      <c r="N17" s="26"/>
    </row>
    <row r="18" spans="1:14" ht="17.100000000000001" customHeight="1" x14ac:dyDescent="0.2">
      <c r="A18" s="76" t="s">
        <v>7</v>
      </c>
      <c r="B18" s="8">
        <v>478</v>
      </c>
      <c r="C18" s="16" t="s">
        <v>94</v>
      </c>
      <c r="D18" s="16" t="s">
        <v>94</v>
      </c>
      <c r="E18" s="17" t="s">
        <v>94</v>
      </c>
      <c r="F18" s="171" t="s">
        <v>94</v>
      </c>
      <c r="G18" s="17" t="s">
        <v>94</v>
      </c>
      <c r="H18" s="17" t="s">
        <v>94</v>
      </c>
      <c r="J18" s="106">
        <v>754.47699999999998</v>
      </c>
      <c r="K18" s="74"/>
      <c r="L18" s="63"/>
      <c r="M18" s="63"/>
      <c r="N18" s="26"/>
    </row>
    <row r="19" spans="1:14" ht="17.100000000000001" customHeight="1" x14ac:dyDescent="0.2">
      <c r="A19" s="76" t="s">
        <v>71</v>
      </c>
      <c r="B19" s="30"/>
      <c r="C19" s="141">
        <v>0.69</v>
      </c>
      <c r="D19" s="141">
        <v>15.82</v>
      </c>
      <c r="E19" s="17">
        <f>D19/C19*1000</f>
        <v>22927.53623188406</v>
      </c>
      <c r="F19" s="171">
        <f>D19/J19*1000</f>
        <v>14.830494571682754</v>
      </c>
      <c r="G19" s="15">
        <f>C19/$C$5*100</f>
        <v>0.63098983100446271</v>
      </c>
      <c r="H19" s="15">
        <f>D19/$D$5*100</f>
        <v>0.2749415618835756</v>
      </c>
      <c r="I19" s="50"/>
      <c r="J19" s="106">
        <v>1066.721</v>
      </c>
      <c r="K19" s="74"/>
      <c r="L19" s="63"/>
      <c r="M19" s="63"/>
      <c r="N19" s="26"/>
    </row>
    <row r="20" spans="1:14" ht="17.100000000000001" customHeight="1" x14ac:dyDescent="0.2">
      <c r="A20" s="76" t="s">
        <v>5</v>
      </c>
      <c r="B20" s="8">
        <v>731</v>
      </c>
      <c r="C20" s="15">
        <v>0.04</v>
      </c>
      <c r="D20" s="15">
        <v>1.53</v>
      </c>
      <c r="E20" s="17">
        <f>D20/C20*1000</f>
        <v>38250</v>
      </c>
      <c r="F20" s="171">
        <f>D20/J20*1000</f>
        <v>1.2789124062026418</v>
      </c>
      <c r="G20" s="15">
        <f>C20/$C$5*100</f>
        <v>3.6579120637939867E-2</v>
      </c>
      <c r="H20" s="15">
        <f>D20/$D$5*100</f>
        <v>2.6590429183430513E-2</v>
      </c>
      <c r="J20" s="106">
        <v>1196.329</v>
      </c>
      <c r="K20" s="74"/>
      <c r="L20" s="63"/>
      <c r="M20" s="63"/>
      <c r="N20" s="26"/>
    </row>
    <row r="21" spans="1:14" ht="17.100000000000001" customHeight="1" x14ac:dyDescent="0.2">
      <c r="A21" s="76" t="s">
        <v>11</v>
      </c>
      <c r="B21" s="8">
        <v>1105</v>
      </c>
      <c r="C21" s="15" t="s">
        <v>94</v>
      </c>
      <c r="D21" s="15" t="s">
        <v>94</v>
      </c>
      <c r="E21" s="17" t="s">
        <v>94</v>
      </c>
      <c r="F21" s="171" t="s">
        <v>94</v>
      </c>
      <c r="G21" s="17" t="s">
        <v>94</v>
      </c>
      <c r="H21" s="17" t="s">
        <v>94</v>
      </c>
      <c r="J21" s="106">
        <v>841.05499999999995</v>
      </c>
      <c r="K21" s="74"/>
      <c r="L21" s="63"/>
      <c r="M21" s="63"/>
      <c r="N21" s="26"/>
    </row>
    <row r="22" spans="1:14" ht="17.100000000000001" customHeight="1" x14ac:dyDescent="0.2">
      <c r="A22" s="76" t="s">
        <v>81</v>
      </c>
      <c r="B22" s="30"/>
      <c r="C22" s="141" t="s">
        <v>94</v>
      </c>
      <c r="D22" s="141" t="s">
        <v>94</v>
      </c>
      <c r="E22" s="17" t="s">
        <v>94</v>
      </c>
      <c r="F22" s="171" t="s">
        <v>94</v>
      </c>
      <c r="G22" s="17" t="s">
        <v>94</v>
      </c>
      <c r="H22" s="17" t="s">
        <v>94</v>
      </c>
      <c r="I22" s="50"/>
      <c r="J22" s="106">
        <v>642.64300000000003</v>
      </c>
      <c r="K22" s="74"/>
      <c r="L22" s="63"/>
      <c r="M22" s="63"/>
      <c r="N22" s="26"/>
    </row>
    <row r="23" spans="1:14" ht="17.100000000000001" customHeight="1" x14ac:dyDescent="0.2">
      <c r="A23" s="76" t="s">
        <v>14</v>
      </c>
      <c r="B23" s="8">
        <v>691</v>
      </c>
      <c r="C23" s="118">
        <v>2E-3</v>
      </c>
      <c r="D23" s="16">
        <v>7.0000000000000007E-2</v>
      </c>
      <c r="E23" s="17">
        <f>D23/C23*1000</f>
        <v>35000</v>
      </c>
      <c r="F23" s="171">
        <f>D23/J23*1000</f>
        <v>7.1210579857578837E-2</v>
      </c>
      <c r="G23" s="15">
        <f>C23/$C$5*100</f>
        <v>1.8289560318969934E-3</v>
      </c>
      <c r="H23" s="15">
        <f>D23/$D$5*100</f>
        <v>1.2165555835556444E-3</v>
      </c>
      <c r="J23" s="106">
        <v>983</v>
      </c>
      <c r="K23" s="74"/>
      <c r="L23" s="63"/>
      <c r="M23" s="63"/>
      <c r="N23" s="26"/>
    </row>
    <row r="24" spans="1:14" ht="17.100000000000001" customHeight="1" x14ac:dyDescent="0.2">
      <c r="A24" s="76" t="s">
        <v>21</v>
      </c>
      <c r="B24" s="8">
        <v>1563</v>
      </c>
      <c r="C24" s="15">
        <v>4.8600000000000003</v>
      </c>
      <c r="D24" s="15">
        <v>192.41</v>
      </c>
      <c r="E24" s="17">
        <f>D24/C24*1000</f>
        <v>39590.534979423865</v>
      </c>
      <c r="F24" s="171">
        <f>D24/J24*1000</f>
        <v>251.62290957215865</v>
      </c>
      <c r="G24" s="15">
        <f>C24/$C$5*100</f>
        <v>4.4443631575096942</v>
      </c>
      <c r="H24" s="15">
        <f>D24/$D$5*100</f>
        <v>3.3439637118848786</v>
      </c>
      <c r="J24" s="106">
        <v>764.67600000000004</v>
      </c>
      <c r="K24" s="74"/>
      <c r="L24" s="63"/>
      <c r="M24" s="63"/>
      <c r="N24" s="26"/>
    </row>
    <row r="25" spans="1:14" ht="17.100000000000001" customHeight="1" x14ac:dyDescent="0.2">
      <c r="A25" s="76" t="s">
        <v>10</v>
      </c>
      <c r="B25" s="8">
        <v>2136</v>
      </c>
      <c r="C25" s="16" t="s">
        <v>94</v>
      </c>
      <c r="D25" s="16" t="s">
        <v>94</v>
      </c>
      <c r="E25" s="17" t="s">
        <v>94</v>
      </c>
      <c r="F25" s="171" t="s">
        <v>94</v>
      </c>
      <c r="G25" s="17" t="s">
        <v>94</v>
      </c>
      <c r="H25" s="17" t="s">
        <v>94</v>
      </c>
      <c r="J25" s="106">
        <v>1662.4069999999999</v>
      </c>
      <c r="K25" s="74"/>
      <c r="L25" s="63"/>
      <c r="M25" s="63"/>
      <c r="N25" s="26"/>
    </row>
    <row r="26" spans="1:14" ht="17.100000000000001" customHeight="1" x14ac:dyDescent="0.2">
      <c r="A26" s="76" t="s">
        <v>3</v>
      </c>
      <c r="B26" s="8">
        <v>1262</v>
      </c>
      <c r="C26" s="15">
        <v>30.17</v>
      </c>
      <c r="D26" s="15">
        <v>1298.5999999999999</v>
      </c>
      <c r="E26" s="17">
        <f>D26/C26*1000</f>
        <v>43042.757706330791</v>
      </c>
      <c r="F26" s="171">
        <f>D26/J26*1000</f>
        <v>510.41484471573631</v>
      </c>
      <c r="G26" s="15">
        <f>C26/$C$5*100</f>
        <v>27.589801741166148</v>
      </c>
      <c r="H26" s="15">
        <f>D26/$D$5*100</f>
        <v>22.568844011505135</v>
      </c>
      <c r="J26" s="106">
        <v>2544.2049999999999</v>
      </c>
      <c r="K26" s="74"/>
      <c r="L26" s="63"/>
      <c r="M26" s="63"/>
      <c r="N26" s="26"/>
    </row>
    <row r="27" spans="1:14" ht="17.100000000000001" customHeight="1" x14ac:dyDescent="0.2">
      <c r="A27" s="76" t="s">
        <v>80</v>
      </c>
      <c r="B27" s="30"/>
      <c r="C27" s="141">
        <v>0.15</v>
      </c>
      <c r="D27" s="141">
        <v>4.8</v>
      </c>
      <c r="E27" s="17">
        <f>D27/C27*1000</f>
        <v>32000</v>
      </c>
      <c r="F27" s="171">
        <f>D27/J27*1000</f>
        <v>9.6477563941510471</v>
      </c>
      <c r="G27" s="15">
        <f>C27/$C$5*100</f>
        <v>0.1371717023922745</v>
      </c>
      <c r="H27" s="15">
        <f>D27/$D$5*100</f>
        <v>8.3420954300958458E-2</v>
      </c>
      <c r="I27" s="50"/>
      <c r="J27" s="106">
        <v>497.52499999999998</v>
      </c>
      <c r="K27" s="74"/>
      <c r="L27" s="63"/>
      <c r="M27" s="63"/>
      <c r="N27" s="26"/>
    </row>
    <row r="28" spans="1:14" ht="17.100000000000001" customHeight="1" x14ac:dyDescent="0.2">
      <c r="A28" s="76" t="s">
        <v>72</v>
      </c>
      <c r="B28" s="30"/>
      <c r="C28" s="141" t="s">
        <v>94</v>
      </c>
      <c r="D28" s="141" t="s">
        <v>94</v>
      </c>
      <c r="E28" s="17" t="s">
        <v>94</v>
      </c>
      <c r="F28" s="171" t="s">
        <v>94</v>
      </c>
      <c r="G28" s="17" t="s">
        <v>94</v>
      </c>
      <c r="H28" s="17" t="s">
        <v>94</v>
      </c>
      <c r="I28" s="63">
        <v>0</v>
      </c>
      <c r="J28" s="106">
        <v>571.17200000000003</v>
      </c>
      <c r="K28" s="74"/>
      <c r="L28" s="63"/>
      <c r="M28" s="63"/>
      <c r="N28" s="26"/>
    </row>
    <row r="29" spans="1:14" ht="17.100000000000001" customHeight="1" x14ac:dyDescent="0.2">
      <c r="A29" s="76" t="s">
        <v>1</v>
      </c>
      <c r="B29" s="8">
        <v>3163</v>
      </c>
      <c r="C29" s="15">
        <v>4.42</v>
      </c>
      <c r="D29" s="15">
        <v>225.29</v>
      </c>
      <c r="E29" s="17">
        <f>D29/C29*1000</f>
        <v>50970.588235294119</v>
      </c>
      <c r="F29" s="171">
        <f>D29/J29*1000</f>
        <v>136.86679590511361</v>
      </c>
      <c r="G29" s="15">
        <f>C29/$C$5*100</f>
        <v>4.0419928304923554</v>
      </c>
      <c r="H29" s="15">
        <f>D29/$D$5*100</f>
        <v>3.9153972488464439</v>
      </c>
      <c r="J29" s="106">
        <v>1646.0530000000001</v>
      </c>
      <c r="K29" s="74"/>
      <c r="L29" s="63"/>
      <c r="M29" s="63"/>
      <c r="N29" s="26"/>
    </row>
    <row r="30" spans="1:14" ht="17.100000000000001" customHeight="1" x14ac:dyDescent="0.2">
      <c r="A30" s="78" t="s">
        <v>73</v>
      </c>
      <c r="B30" s="50"/>
      <c r="C30" s="142" t="s">
        <v>94</v>
      </c>
      <c r="D30" s="142" t="s">
        <v>94</v>
      </c>
      <c r="E30" s="17" t="s">
        <v>94</v>
      </c>
      <c r="F30" s="171" t="s">
        <v>94</v>
      </c>
      <c r="G30" s="17" t="s">
        <v>94</v>
      </c>
      <c r="H30" s="17" t="s">
        <v>94</v>
      </c>
      <c r="I30" s="50"/>
      <c r="J30" s="106">
        <v>258.68099999999998</v>
      </c>
      <c r="K30" s="74"/>
      <c r="L30" s="63"/>
      <c r="M30" s="63"/>
      <c r="N30" s="26"/>
    </row>
    <row r="31" spans="1:14" ht="17.100000000000001" customHeight="1" x14ac:dyDescent="0.2">
      <c r="A31" s="76" t="s">
        <v>0</v>
      </c>
      <c r="B31" s="8">
        <v>657</v>
      </c>
      <c r="C31" s="15">
        <v>10.67</v>
      </c>
      <c r="D31" s="15">
        <v>554.57000000000005</v>
      </c>
      <c r="E31" s="17">
        <f>D31/C31*1000</f>
        <v>51974.695407685103</v>
      </c>
      <c r="F31" s="171">
        <f>D31/J31*1000</f>
        <v>115.23884469821728</v>
      </c>
      <c r="G31" s="15">
        <f>C31/$C$5*100</f>
        <v>9.7574804301704585</v>
      </c>
      <c r="H31" s="15">
        <f>D31/$D$5*100</f>
        <v>9.6380747138921965</v>
      </c>
      <c r="I31" s="85"/>
      <c r="J31" s="106">
        <v>4812.3530000000001</v>
      </c>
      <c r="K31" s="74"/>
      <c r="L31" s="63"/>
      <c r="M31" s="63"/>
      <c r="N31" s="26"/>
    </row>
    <row r="32" spans="1:14" ht="17.100000000000001" customHeight="1" x14ac:dyDescent="0.2">
      <c r="A32" s="76" t="s">
        <v>74</v>
      </c>
      <c r="B32" s="30"/>
      <c r="C32" s="141" t="s">
        <v>94</v>
      </c>
      <c r="D32" s="141" t="s">
        <v>94</v>
      </c>
      <c r="E32" s="17" t="s">
        <v>94</v>
      </c>
      <c r="F32" s="171" t="s">
        <v>94</v>
      </c>
      <c r="G32" s="17" t="s">
        <v>94</v>
      </c>
      <c r="H32" s="17" t="s">
        <v>94</v>
      </c>
      <c r="I32" s="85"/>
      <c r="J32" s="106">
        <v>718.20799999999997</v>
      </c>
      <c r="K32" s="74"/>
      <c r="L32" s="63"/>
      <c r="M32" s="63"/>
      <c r="N32" s="26"/>
    </row>
    <row r="33" spans="1:14" ht="17.100000000000001" customHeight="1" x14ac:dyDescent="0.2">
      <c r="A33" s="76" t="s">
        <v>19</v>
      </c>
      <c r="B33" s="8">
        <v>1493</v>
      </c>
      <c r="C33" s="16" t="s">
        <v>94</v>
      </c>
      <c r="D33" s="16" t="s">
        <v>94</v>
      </c>
      <c r="E33" s="17" t="s">
        <v>94</v>
      </c>
      <c r="F33" s="171" t="s">
        <v>94</v>
      </c>
      <c r="G33" s="17" t="s">
        <v>94</v>
      </c>
      <c r="H33" s="17" t="s">
        <v>94</v>
      </c>
      <c r="I33" s="85"/>
      <c r="J33" s="106">
        <v>819.94100000000003</v>
      </c>
      <c r="K33" s="74"/>
      <c r="L33" s="63"/>
      <c r="M33" s="63"/>
      <c r="N33" s="26"/>
    </row>
    <row r="34" spans="1:14" ht="17.100000000000001" customHeight="1" x14ac:dyDescent="0.2">
      <c r="A34" s="76" t="s">
        <v>4</v>
      </c>
      <c r="B34" s="8">
        <v>1924</v>
      </c>
      <c r="C34" s="15">
        <v>2.16</v>
      </c>
      <c r="D34" s="15">
        <v>83.88</v>
      </c>
      <c r="E34" s="17">
        <f>D34/C34*1000</f>
        <v>38833.333333333328</v>
      </c>
      <c r="F34" s="171">
        <f>D34/J34*1000</f>
        <v>48.330723197709993</v>
      </c>
      <c r="G34" s="15">
        <f>C34/$C$5*100</f>
        <v>1.9752725144487528</v>
      </c>
      <c r="H34" s="15">
        <f>D34/$D$5*100</f>
        <v>1.457781176409249</v>
      </c>
      <c r="I34" s="85"/>
      <c r="J34" s="106">
        <v>1735.5419999999999</v>
      </c>
      <c r="K34" s="74"/>
      <c r="L34" s="63"/>
      <c r="M34" s="63"/>
      <c r="N34" s="26"/>
    </row>
    <row r="35" spans="1:14" ht="17.100000000000001" customHeight="1" x14ac:dyDescent="0.2">
      <c r="A35" s="76" t="s">
        <v>18</v>
      </c>
      <c r="B35" s="8">
        <v>354</v>
      </c>
      <c r="C35" s="16" t="s">
        <v>94</v>
      </c>
      <c r="D35" s="16" t="s">
        <v>94</v>
      </c>
      <c r="E35" s="17" t="s">
        <v>94</v>
      </c>
      <c r="F35" s="171" t="s">
        <v>94</v>
      </c>
      <c r="G35" s="17" t="s">
        <v>94</v>
      </c>
      <c r="H35" s="17" t="s">
        <v>94</v>
      </c>
      <c r="I35" s="85"/>
      <c r="J35" s="106">
        <v>2508.395</v>
      </c>
      <c r="K35" s="74"/>
      <c r="L35" s="63"/>
      <c r="M35" s="63"/>
      <c r="N35" s="26"/>
    </row>
    <row r="36" spans="1:14" ht="17.100000000000001" customHeight="1" x14ac:dyDescent="0.2">
      <c r="A36" s="76" t="s">
        <v>16</v>
      </c>
      <c r="B36" s="8">
        <v>817</v>
      </c>
      <c r="C36" s="16">
        <v>0.57999999999999996</v>
      </c>
      <c r="D36" s="16">
        <v>12.77</v>
      </c>
      <c r="E36" s="17">
        <f>D36/C36*1000</f>
        <v>22017.241379310344</v>
      </c>
      <c r="F36" s="171">
        <f>D36/J36*1000</f>
        <v>28.015014468208332</v>
      </c>
      <c r="G36" s="15">
        <f>C36/$C$5*100</f>
        <v>0.5303972492501281</v>
      </c>
      <c r="H36" s="15">
        <f>D36/$D$5*100</f>
        <v>0.22193449717150823</v>
      </c>
      <c r="I36" s="85"/>
      <c r="J36" s="106">
        <v>455.827</v>
      </c>
      <c r="K36" s="74"/>
      <c r="L36" s="63"/>
      <c r="M36" s="63"/>
      <c r="N36" s="26"/>
    </row>
    <row r="37" spans="1:14" ht="17.100000000000001" customHeight="1" x14ac:dyDescent="0.2">
      <c r="A37" s="76" t="s">
        <v>62</v>
      </c>
      <c r="B37" s="30"/>
      <c r="C37" s="141" t="s">
        <v>94</v>
      </c>
      <c r="D37" s="141" t="s">
        <v>94</v>
      </c>
      <c r="E37" s="17" t="s">
        <v>94</v>
      </c>
      <c r="F37" s="171" t="s">
        <v>94</v>
      </c>
      <c r="G37" s="17" t="s">
        <v>94</v>
      </c>
      <c r="H37" s="17" t="s">
        <v>94</v>
      </c>
      <c r="I37" s="85"/>
      <c r="J37" s="106">
        <v>171.815</v>
      </c>
      <c r="K37" s="74"/>
      <c r="L37" s="63"/>
      <c r="M37" s="63"/>
      <c r="N37" s="26"/>
    </row>
    <row r="38" spans="1:14" s="38" customFormat="1" ht="12.95" customHeight="1" x14ac:dyDescent="0.2">
      <c r="A38" s="36"/>
      <c r="B38" s="64"/>
      <c r="C38" s="71"/>
      <c r="D38" s="71"/>
      <c r="E38" s="72"/>
      <c r="F38" s="69"/>
      <c r="G38" s="69"/>
      <c r="H38" s="69"/>
      <c r="J38" s="39"/>
      <c r="K38" s="44"/>
      <c r="L38" s="44"/>
      <c r="M38" s="44"/>
    </row>
    <row r="39" spans="1:14" s="38" customFormat="1" ht="12.95" customHeight="1" x14ac:dyDescent="0.2">
      <c r="C39" s="45"/>
      <c r="D39" s="46"/>
      <c r="E39" s="20"/>
      <c r="H39" s="21" t="s">
        <v>79</v>
      </c>
      <c r="M39" s="44"/>
    </row>
  </sheetData>
  <sortState ref="A6:M37">
    <sortCondition ref="A6:A37"/>
  </sortState>
  <mergeCells count="2">
    <mergeCell ref="A1:H1"/>
    <mergeCell ref="A3:A4"/>
  </mergeCells>
  <phoneticPr fontId="0" type="noConversion"/>
  <printOptions horizontalCentered="1"/>
  <pageMargins left="0.75" right="0.75" top="0.75" bottom="0.75" header="0.5" footer="0.5"/>
  <pageSetup paperSize="9" orientation="portrait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68"/>
  <sheetViews>
    <sheetView view="pageBreakPreview" zoomScaleSheetLayoutView="100" workbookViewId="0">
      <selection activeCell="D2" sqref="D2"/>
    </sheetView>
  </sheetViews>
  <sheetFormatPr defaultRowHeight="12.75" x14ac:dyDescent="0.2"/>
  <cols>
    <col min="1" max="1" width="14.28515625" style="3" customWidth="1"/>
    <col min="2" max="2" width="10.85546875" style="3" hidden="1" customWidth="1"/>
    <col min="3" max="4" width="11.140625" style="3" customWidth="1"/>
    <col min="5" max="5" width="10.5703125" style="3" customWidth="1"/>
    <col min="6" max="6" width="11" style="3" customWidth="1"/>
    <col min="7" max="8" width="13.140625" style="3" customWidth="1"/>
    <col min="9" max="9" width="0" style="3" hidden="1" customWidth="1"/>
    <col min="10" max="10" width="10.5703125" style="3" hidden="1" customWidth="1"/>
    <col min="11" max="11" width="9.140625" style="3"/>
    <col min="12" max="12" width="9.85546875" style="3" customWidth="1"/>
    <col min="13" max="15" width="9.140625" style="3"/>
    <col min="16" max="16" width="10" style="3" customWidth="1"/>
    <col min="17" max="16384" width="9.140625" style="3"/>
  </cols>
  <sheetData>
    <row r="1" spans="1:18" ht="60" customHeight="1" x14ac:dyDescent="0.2">
      <c r="A1" s="224" t="s">
        <v>86</v>
      </c>
      <c r="B1" s="224"/>
      <c r="C1" s="224"/>
      <c r="D1" s="224"/>
      <c r="E1" s="224"/>
      <c r="F1" s="224"/>
      <c r="G1" s="224"/>
      <c r="H1" s="224"/>
    </row>
    <row r="2" spans="1:18" s="38" customFormat="1" ht="12.95" customHeight="1" x14ac:dyDescent="0.2">
      <c r="A2" s="36" t="s">
        <v>55</v>
      </c>
      <c r="B2" s="36"/>
      <c r="C2" s="36"/>
      <c r="D2" s="36"/>
      <c r="E2" s="36"/>
      <c r="F2" s="36"/>
      <c r="G2" s="36"/>
      <c r="H2" s="36"/>
    </row>
    <row r="3" spans="1:18" ht="54" customHeight="1" x14ac:dyDescent="0.2">
      <c r="A3" s="226" t="s">
        <v>41</v>
      </c>
      <c r="B3" s="191" t="s">
        <v>22</v>
      </c>
      <c r="C3" s="191" t="s">
        <v>36</v>
      </c>
      <c r="D3" s="191" t="s">
        <v>37</v>
      </c>
      <c r="E3" s="191" t="s">
        <v>38</v>
      </c>
      <c r="F3" s="194" t="s">
        <v>39</v>
      </c>
      <c r="G3" s="221" t="s">
        <v>58</v>
      </c>
      <c r="H3" s="191" t="s">
        <v>59</v>
      </c>
      <c r="I3" s="27"/>
      <c r="J3" s="173" t="s">
        <v>97</v>
      </c>
      <c r="K3" s="27"/>
      <c r="L3" s="27"/>
      <c r="M3" s="27"/>
      <c r="N3" s="27"/>
      <c r="O3" s="27"/>
      <c r="P3" s="27"/>
    </row>
    <row r="4" spans="1:18" ht="20.100000000000001" customHeight="1" x14ac:dyDescent="0.2">
      <c r="A4" s="226"/>
      <c r="B4" s="6" t="s">
        <v>27</v>
      </c>
      <c r="C4" s="6" t="s">
        <v>40</v>
      </c>
      <c r="D4" s="6" t="s">
        <v>48</v>
      </c>
      <c r="E4" s="6" t="s">
        <v>34</v>
      </c>
      <c r="F4" s="163" t="s">
        <v>34</v>
      </c>
      <c r="G4" s="6" t="s">
        <v>44</v>
      </c>
      <c r="H4" s="6" t="s">
        <v>44</v>
      </c>
      <c r="J4" s="125"/>
    </row>
    <row r="5" spans="1:18" ht="26.1" customHeight="1" x14ac:dyDescent="0.2">
      <c r="A5" s="12" t="s">
        <v>57</v>
      </c>
      <c r="B5" s="11">
        <v>25345</v>
      </c>
      <c r="C5" s="14">
        <f>SUM(C6:C37)</f>
        <v>44.489999999999995</v>
      </c>
      <c r="D5" s="14">
        <f>SUM(D6:D37)</f>
        <v>393.40999999999997</v>
      </c>
      <c r="E5" s="119">
        <f t="shared" ref="E5:E17" si="0">D5/C5*1000</f>
        <v>8842.6612721959991</v>
      </c>
      <c r="F5" s="174">
        <f t="shared" ref="F5:F17" si="1">D5/J5*1000</f>
        <v>10.307272308409013</v>
      </c>
      <c r="G5" s="18">
        <f>SUM(G6:G37)</f>
        <v>100.00000000000001</v>
      </c>
      <c r="H5" s="18">
        <f>SUM(H6:H37)</f>
        <v>100</v>
      </c>
      <c r="I5" s="28"/>
      <c r="J5" s="97">
        <v>38168.197</v>
      </c>
      <c r="K5" s="53"/>
      <c r="L5" s="80"/>
      <c r="M5" s="82"/>
      <c r="N5" s="81"/>
      <c r="O5" s="63"/>
      <c r="R5" s="26"/>
    </row>
    <row r="6" spans="1:18" ht="17.100000000000001" customHeight="1" x14ac:dyDescent="0.2">
      <c r="A6" s="76" t="s">
        <v>8</v>
      </c>
      <c r="B6" s="8">
        <v>1110</v>
      </c>
      <c r="C6" s="16">
        <v>0.69</v>
      </c>
      <c r="D6" s="16">
        <v>5.73</v>
      </c>
      <c r="E6" s="17">
        <f t="shared" si="0"/>
        <v>8304.3478260869579</v>
      </c>
      <c r="F6" s="171">
        <f t="shared" si="1"/>
        <v>4.051442716630218</v>
      </c>
      <c r="G6" s="9">
        <f t="shared" ref="G6:G17" si="2">C6/$C$5*100</f>
        <v>1.5509103169251517</v>
      </c>
      <c r="H6" s="9">
        <f t="shared" ref="H6:H17" si="3">D6/$D$5*100</f>
        <v>1.4564957677740782</v>
      </c>
      <c r="I6" s="28"/>
      <c r="J6" s="106">
        <v>1414.3109999999999</v>
      </c>
      <c r="K6" s="53"/>
      <c r="M6" s="82"/>
      <c r="N6" s="32"/>
      <c r="O6" s="63"/>
      <c r="R6" s="26"/>
    </row>
    <row r="7" spans="1:18" ht="17.100000000000001" customHeight="1" x14ac:dyDescent="0.2">
      <c r="A7" s="76" t="s">
        <v>77</v>
      </c>
      <c r="B7" s="30"/>
      <c r="C7" s="143">
        <v>0.82</v>
      </c>
      <c r="D7" s="143">
        <v>5.91</v>
      </c>
      <c r="E7" s="17">
        <f t="shared" si="0"/>
        <v>7207.3170731707323</v>
      </c>
      <c r="F7" s="171">
        <f t="shared" si="1"/>
        <v>4.9869461831719679</v>
      </c>
      <c r="G7" s="9">
        <f t="shared" si="2"/>
        <v>1.8431108114182964</v>
      </c>
      <c r="H7" s="9">
        <f t="shared" si="3"/>
        <v>1.5022495615261433</v>
      </c>
      <c r="I7" s="26"/>
      <c r="J7" s="106">
        <v>1185.0940000000001</v>
      </c>
      <c r="K7" s="53"/>
      <c r="L7" s="83"/>
      <c r="M7" s="82"/>
      <c r="N7" s="81"/>
      <c r="O7" s="63"/>
      <c r="R7" s="26"/>
    </row>
    <row r="8" spans="1:18" ht="17.100000000000001" customHeight="1" x14ac:dyDescent="0.2">
      <c r="A8" s="76" t="s">
        <v>13</v>
      </c>
      <c r="B8" s="8">
        <v>967</v>
      </c>
      <c r="C8" s="16">
        <v>2.06</v>
      </c>
      <c r="D8" s="16">
        <v>26.08</v>
      </c>
      <c r="E8" s="17">
        <f t="shared" si="0"/>
        <v>12660.194174757282</v>
      </c>
      <c r="F8" s="171">
        <f t="shared" si="1"/>
        <v>19.976117509817634</v>
      </c>
      <c r="G8" s="9">
        <f t="shared" si="2"/>
        <v>4.6302539896605985</v>
      </c>
      <c r="H8" s="9">
        <f t="shared" si="3"/>
        <v>6.6292163391881251</v>
      </c>
      <c r="I8" s="28"/>
      <c r="J8" s="106">
        <v>1305.559</v>
      </c>
      <c r="K8" s="53"/>
      <c r="M8" s="82"/>
      <c r="N8" s="32"/>
      <c r="O8" s="63"/>
      <c r="R8" s="26"/>
    </row>
    <row r="9" spans="1:18" ht="17.100000000000001" customHeight="1" x14ac:dyDescent="0.2">
      <c r="A9" s="76" t="s">
        <v>12</v>
      </c>
      <c r="B9" s="8">
        <v>417</v>
      </c>
      <c r="C9" s="16">
        <v>0.38</v>
      </c>
      <c r="D9" s="16">
        <v>3.22</v>
      </c>
      <c r="E9" s="17">
        <f t="shared" si="0"/>
        <v>8473.6842105263167</v>
      </c>
      <c r="F9" s="171">
        <f t="shared" si="1"/>
        <v>6.3442400408238058</v>
      </c>
      <c r="G9" s="9">
        <f t="shared" si="2"/>
        <v>0.85412452236457648</v>
      </c>
      <c r="H9" s="9">
        <f t="shared" si="3"/>
        <v>0.81848453267583454</v>
      </c>
      <c r="I9" s="28"/>
      <c r="J9" s="106">
        <v>507.54700000000003</v>
      </c>
      <c r="K9" s="53"/>
      <c r="M9" s="82"/>
      <c r="N9" s="32"/>
      <c r="O9" s="63"/>
      <c r="R9" s="26"/>
    </row>
    <row r="10" spans="1:18" ht="17.100000000000001" customHeight="1" x14ac:dyDescent="0.2">
      <c r="A10" s="76" t="s">
        <v>20</v>
      </c>
      <c r="B10" s="8">
        <v>823</v>
      </c>
      <c r="C10" s="16">
        <v>0.69</v>
      </c>
      <c r="D10" s="16">
        <v>6.73</v>
      </c>
      <c r="E10" s="17">
        <f t="shared" si="0"/>
        <v>9753.6231884057979</v>
      </c>
      <c r="F10" s="171">
        <f t="shared" si="1"/>
        <v>6.9521346048956252</v>
      </c>
      <c r="G10" s="9">
        <f t="shared" si="2"/>
        <v>1.5509103169251517</v>
      </c>
      <c r="H10" s="9">
        <f t="shared" si="3"/>
        <v>1.7106835108411076</v>
      </c>
      <c r="I10" s="28"/>
      <c r="J10" s="106">
        <v>968.048</v>
      </c>
      <c r="K10" s="53"/>
      <c r="M10" s="82"/>
      <c r="N10" s="32"/>
      <c r="O10" s="63"/>
      <c r="R10" s="26"/>
    </row>
    <row r="11" spans="1:18" ht="17.100000000000001" customHeight="1" x14ac:dyDescent="0.2">
      <c r="A11" s="76" t="s">
        <v>2</v>
      </c>
      <c r="B11" s="8">
        <v>1472</v>
      </c>
      <c r="C11" s="16">
        <v>0.87</v>
      </c>
      <c r="D11" s="16">
        <v>8.91</v>
      </c>
      <c r="E11" s="17">
        <f t="shared" si="0"/>
        <v>10241.379310344828</v>
      </c>
      <c r="F11" s="171">
        <f t="shared" si="1"/>
        <v>5.1828571328853164</v>
      </c>
      <c r="G11" s="9">
        <f t="shared" si="2"/>
        <v>1.9554956169925828</v>
      </c>
      <c r="H11" s="9">
        <f t="shared" si="3"/>
        <v>2.2648127907272313</v>
      </c>
      <c r="I11" s="28"/>
      <c r="J11" s="106">
        <v>1719.1289999999999</v>
      </c>
      <c r="K11" s="53"/>
      <c r="M11" s="82"/>
      <c r="N11" s="32"/>
      <c r="O11" s="63"/>
      <c r="R11" s="26"/>
    </row>
    <row r="12" spans="1:18" ht="17.100000000000001" customHeight="1" x14ac:dyDescent="0.2">
      <c r="A12" s="76" t="s">
        <v>17</v>
      </c>
      <c r="B12" s="8">
        <v>439</v>
      </c>
      <c r="C12" s="16">
        <v>0.67</v>
      </c>
      <c r="D12" s="16">
        <v>4.78</v>
      </c>
      <c r="E12" s="17">
        <f t="shared" si="0"/>
        <v>7134.3283582089553</v>
      </c>
      <c r="F12" s="171">
        <f t="shared" si="1"/>
        <v>10.194071230539562</v>
      </c>
      <c r="G12" s="9">
        <f t="shared" si="2"/>
        <v>1.5059563946954375</v>
      </c>
      <c r="H12" s="9">
        <f t="shared" si="3"/>
        <v>1.2150174118604002</v>
      </c>
      <c r="I12" s="28"/>
      <c r="J12" s="106">
        <v>468.9</v>
      </c>
      <c r="K12" s="53"/>
      <c r="L12" s="32"/>
      <c r="M12" s="82"/>
      <c r="N12" s="81"/>
      <c r="O12" s="63"/>
      <c r="R12" s="26"/>
    </row>
    <row r="13" spans="1:18" ht="17.100000000000001" customHeight="1" x14ac:dyDescent="0.2">
      <c r="A13" s="76" t="s">
        <v>15</v>
      </c>
      <c r="B13" s="8">
        <v>1287</v>
      </c>
      <c r="C13" s="16">
        <v>1.91</v>
      </c>
      <c r="D13" s="16">
        <v>26.34</v>
      </c>
      <c r="E13" s="17">
        <f t="shared" si="0"/>
        <v>13790.575916230368</v>
      </c>
      <c r="F13" s="171">
        <f t="shared" si="1"/>
        <v>14.195244431438423</v>
      </c>
      <c r="G13" s="9">
        <f t="shared" si="2"/>
        <v>4.2930995729377388</v>
      </c>
      <c r="H13" s="9">
        <f t="shared" si="3"/>
        <v>6.6953051523855525</v>
      </c>
      <c r="I13" s="28"/>
      <c r="J13" s="106">
        <v>1855.5509999999999</v>
      </c>
      <c r="K13" s="53"/>
      <c r="L13" s="32"/>
      <c r="M13" s="82"/>
      <c r="N13" s="81"/>
      <c r="O13" s="63"/>
      <c r="R13" s="26"/>
    </row>
    <row r="14" spans="1:18" ht="17.100000000000001" customHeight="1" x14ac:dyDescent="0.2">
      <c r="A14" s="76" t="s">
        <v>67</v>
      </c>
      <c r="B14" s="8">
        <v>474</v>
      </c>
      <c r="C14" s="16">
        <v>0.79</v>
      </c>
      <c r="D14" s="16">
        <v>5.65</v>
      </c>
      <c r="E14" s="17">
        <f t="shared" si="0"/>
        <v>7151.8987341772154</v>
      </c>
      <c r="F14" s="171">
        <f t="shared" si="1"/>
        <v>3.6182462072454582</v>
      </c>
      <c r="G14" s="9">
        <f t="shared" si="2"/>
        <v>1.7756799280737245</v>
      </c>
      <c r="H14" s="9">
        <f t="shared" si="3"/>
        <v>1.436160748328716</v>
      </c>
      <c r="I14" s="28"/>
      <c r="J14" s="106">
        <v>1561.53</v>
      </c>
      <c r="K14" s="53"/>
      <c r="L14" s="32"/>
      <c r="M14" s="82"/>
      <c r="N14" s="81"/>
      <c r="O14" s="63"/>
      <c r="R14" s="26"/>
    </row>
    <row r="15" spans="1:18" ht="17.100000000000001" customHeight="1" x14ac:dyDescent="0.2">
      <c r="A15" s="76" t="s">
        <v>68</v>
      </c>
      <c r="B15" s="8">
        <v>914</v>
      </c>
      <c r="C15" s="16">
        <v>1.54</v>
      </c>
      <c r="D15" s="16">
        <v>15.11</v>
      </c>
      <c r="E15" s="17">
        <f t="shared" si="0"/>
        <v>9811.6883116883109</v>
      </c>
      <c r="F15" s="171">
        <f t="shared" si="1"/>
        <v>14.671313067955074</v>
      </c>
      <c r="G15" s="9">
        <f t="shared" si="2"/>
        <v>3.4614520116880203</v>
      </c>
      <c r="H15" s="9">
        <f t="shared" si="3"/>
        <v>3.8407767977428127</v>
      </c>
      <c r="I15" s="28"/>
      <c r="J15" s="106">
        <v>1029.9010000000001</v>
      </c>
      <c r="K15" s="53"/>
      <c r="L15" s="32"/>
      <c r="M15" s="82"/>
      <c r="N15" s="81"/>
      <c r="O15" s="63"/>
      <c r="R15" s="26"/>
    </row>
    <row r="16" spans="1:18" ht="17.100000000000001" customHeight="1" x14ac:dyDescent="0.2">
      <c r="A16" s="76" t="s">
        <v>6</v>
      </c>
      <c r="B16" s="8">
        <v>650</v>
      </c>
      <c r="C16" s="16">
        <v>0.06</v>
      </c>
      <c r="D16" s="16">
        <v>0.99</v>
      </c>
      <c r="E16" s="17">
        <f t="shared" si="0"/>
        <v>16500</v>
      </c>
      <c r="F16" s="171">
        <f t="shared" si="1"/>
        <v>1.7768046232815251</v>
      </c>
      <c r="G16" s="9">
        <f t="shared" si="2"/>
        <v>0.13486176668914365</v>
      </c>
      <c r="H16" s="9">
        <f t="shared" si="3"/>
        <v>0.25164586563635905</v>
      </c>
      <c r="J16" s="106">
        <v>557.17999999999995</v>
      </c>
      <c r="K16" s="53"/>
      <c r="L16" s="32"/>
      <c r="M16" s="82"/>
      <c r="N16" s="81"/>
      <c r="O16" s="63"/>
      <c r="R16" s="26"/>
    </row>
    <row r="17" spans="1:18" ht="17.100000000000001" customHeight="1" x14ac:dyDescent="0.2">
      <c r="A17" s="76" t="s">
        <v>9</v>
      </c>
      <c r="B17" s="8">
        <v>848</v>
      </c>
      <c r="C17" s="16">
        <v>1.21</v>
      </c>
      <c r="D17" s="16">
        <v>10.220000000000001</v>
      </c>
      <c r="E17" s="17">
        <f t="shared" si="0"/>
        <v>8446.2809917355371</v>
      </c>
      <c r="F17" s="171">
        <f t="shared" si="1"/>
        <v>9.6801661730287076</v>
      </c>
      <c r="G17" s="9">
        <f t="shared" si="2"/>
        <v>2.7197122948977301</v>
      </c>
      <c r="H17" s="9">
        <f t="shared" si="3"/>
        <v>2.5977987341450399</v>
      </c>
      <c r="J17" s="106">
        <v>1055.7670000000001</v>
      </c>
      <c r="K17" s="53"/>
      <c r="L17" s="32"/>
      <c r="M17" s="82"/>
      <c r="N17" s="81"/>
      <c r="O17" s="63"/>
      <c r="R17" s="26"/>
    </row>
    <row r="18" spans="1:18" ht="17.100000000000001" customHeight="1" x14ac:dyDescent="0.2">
      <c r="A18" s="76" t="s">
        <v>7</v>
      </c>
      <c r="B18" s="8">
        <v>478</v>
      </c>
      <c r="C18" s="16" t="s">
        <v>94</v>
      </c>
      <c r="D18" s="16" t="s">
        <v>94</v>
      </c>
      <c r="E18" s="17" t="s">
        <v>94</v>
      </c>
      <c r="F18" s="171" t="s">
        <v>94</v>
      </c>
      <c r="G18" s="17" t="s">
        <v>94</v>
      </c>
      <c r="H18" s="17" t="s">
        <v>94</v>
      </c>
      <c r="J18" s="106">
        <v>754.47699999999998</v>
      </c>
      <c r="K18" s="53"/>
      <c r="L18" s="83"/>
      <c r="M18" s="82"/>
      <c r="N18" s="81"/>
      <c r="O18" s="63"/>
      <c r="R18" s="26"/>
    </row>
    <row r="19" spans="1:18" ht="17.100000000000001" customHeight="1" x14ac:dyDescent="0.2">
      <c r="A19" s="76" t="s">
        <v>71</v>
      </c>
      <c r="B19" s="30"/>
      <c r="C19" s="143">
        <v>0.24</v>
      </c>
      <c r="D19" s="143">
        <v>2</v>
      </c>
      <c r="E19" s="17">
        <f>D19/C19*1000</f>
        <v>8333.3333333333339</v>
      </c>
      <c r="F19" s="171">
        <f>D19/J19*1000</f>
        <v>1.8749044970521815</v>
      </c>
      <c r="G19" s="9">
        <f>C19/$C$5*100</f>
        <v>0.53944706675657461</v>
      </c>
      <c r="H19" s="9">
        <f>D19/$D$5*100</f>
        <v>0.5083754861340587</v>
      </c>
      <c r="I19" s="26"/>
      <c r="J19" s="106">
        <v>1066.721</v>
      </c>
      <c r="K19" s="53"/>
      <c r="L19" s="83"/>
      <c r="M19" s="82"/>
      <c r="N19" s="81"/>
      <c r="O19" s="63"/>
      <c r="R19" s="26"/>
    </row>
    <row r="20" spans="1:18" ht="17.100000000000001" customHeight="1" x14ac:dyDescent="0.2">
      <c r="A20" s="76" t="s">
        <v>5</v>
      </c>
      <c r="B20" s="8">
        <v>731</v>
      </c>
      <c r="C20" s="16">
        <v>2.04</v>
      </c>
      <c r="D20" s="16">
        <v>20.54</v>
      </c>
      <c r="E20" s="17">
        <f>D20/C20*1000</f>
        <v>10068.627450980392</v>
      </c>
      <c r="F20" s="171">
        <f>D20/J20*1000</f>
        <v>17.169190080655071</v>
      </c>
      <c r="G20" s="9">
        <f>C20/$C$5*100</f>
        <v>4.5853000674308841</v>
      </c>
      <c r="H20" s="9">
        <f>D20/$D$5*100</f>
        <v>5.2210162425967823</v>
      </c>
      <c r="J20" s="106">
        <v>1196.329</v>
      </c>
      <c r="K20" s="53"/>
      <c r="L20" s="32"/>
      <c r="M20" s="82"/>
      <c r="N20" s="81"/>
      <c r="O20" s="63"/>
      <c r="R20" s="26"/>
    </row>
    <row r="21" spans="1:18" ht="17.100000000000001" customHeight="1" x14ac:dyDescent="0.2">
      <c r="A21" s="76" t="s">
        <v>11</v>
      </c>
      <c r="B21" s="8">
        <v>1105</v>
      </c>
      <c r="C21" s="16" t="s">
        <v>94</v>
      </c>
      <c r="D21" s="16" t="s">
        <v>94</v>
      </c>
      <c r="E21" s="17" t="s">
        <v>94</v>
      </c>
      <c r="F21" s="171" t="s">
        <v>94</v>
      </c>
      <c r="G21" s="17" t="s">
        <v>94</v>
      </c>
      <c r="H21" s="17" t="s">
        <v>94</v>
      </c>
      <c r="J21" s="106">
        <v>841.05499999999995</v>
      </c>
      <c r="K21" s="53"/>
      <c r="L21" s="32"/>
      <c r="M21" s="82"/>
      <c r="N21" s="81"/>
      <c r="O21" s="63"/>
      <c r="R21" s="26"/>
    </row>
    <row r="22" spans="1:18" ht="17.100000000000001" customHeight="1" x14ac:dyDescent="0.2">
      <c r="A22" s="76" t="s">
        <v>81</v>
      </c>
      <c r="B22" s="30"/>
      <c r="C22" s="143">
        <v>0.44</v>
      </c>
      <c r="D22" s="143">
        <v>5.0199999999999996</v>
      </c>
      <c r="E22" s="17">
        <f t="shared" ref="E22:E36" si="4">D22/C22*1000</f>
        <v>11409.090909090908</v>
      </c>
      <c r="F22" s="171">
        <f t="shared" ref="F22:F36" si="5">D22/J22*1000</f>
        <v>7.8114909833297794</v>
      </c>
      <c r="G22" s="9">
        <f t="shared" ref="G22:G36" si="6">C22/$C$5*100</f>
        <v>0.9889862890537201</v>
      </c>
      <c r="H22" s="9">
        <f t="shared" ref="H22:H36" si="7">D22/$D$5*100</f>
        <v>1.2760224701964871</v>
      </c>
      <c r="I22" s="26"/>
      <c r="J22" s="106">
        <v>642.64300000000003</v>
      </c>
      <c r="K22" s="53"/>
      <c r="L22" s="83"/>
      <c r="M22" s="82"/>
      <c r="N22" s="81"/>
      <c r="O22" s="63"/>
      <c r="R22" s="26"/>
    </row>
    <row r="23" spans="1:18" ht="17.100000000000001" customHeight="1" x14ac:dyDescent="0.2">
      <c r="A23" s="76" t="s">
        <v>14</v>
      </c>
      <c r="B23" s="8">
        <v>691</v>
      </c>
      <c r="C23" s="16">
        <v>1.82</v>
      </c>
      <c r="D23" s="16">
        <v>20.170000000000002</v>
      </c>
      <c r="E23" s="17">
        <f t="shared" si="4"/>
        <v>11082.417582417582</v>
      </c>
      <c r="F23" s="171">
        <f t="shared" si="5"/>
        <v>20.518819938962363</v>
      </c>
      <c r="G23" s="9">
        <f t="shared" si="6"/>
        <v>4.090806922904024</v>
      </c>
      <c r="H23" s="9">
        <f t="shared" si="7"/>
        <v>5.1269667776619823</v>
      </c>
      <c r="I23" s="26"/>
      <c r="J23" s="106">
        <v>983</v>
      </c>
      <c r="K23" s="53"/>
      <c r="L23" s="32"/>
      <c r="M23" s="82"/>
      <c r="N23" s="81"/>
      <c r="O23" s="63"/>
      <c r="R23" s="26"/>
    </row>
    <row r="24" spans="1:18" ht="17.100000000000001" customHeight="1" x14ac:dyDescent="0.2">
      <c r="A24" s="76" t="s">
        <v>21</v>
      </c>
      <c r="B24" s="8">
        <v>1563</v>
      </c>
      <c r="C24" s="16">
        <v>1.77</v>
      </c>
      <c r="D24" s="16">
        <v>11.89</v>
      </c>
      <c r="E24" s="17">
        <f t="shared" si="4"/>
        <v>6717.5141242937852</v>
      </c>
      <c r="F24" s="171">
        <f t="shared" si="5"/>
        <v>15.549069148240562</v>
      </c>
      <c r="G24" s="9">
        <f t="shared" si="6"/>
        <v>3.9784221173297376</v>
      </c>
      <c r="H24" s="9">
        <f t="shared" si="7"/>
        <v>3.0222922650669788</v>
      </c>
      <c r="I24" s="26"/>
      <c r="J24" s="106">
        <v>764.67600000000004</v>
      </c>
      <c r="K24" s="53"/>
      <c r="L24" s="32"/>
      <c r="M24" s="82"/>
      <c r="N24" s="81"/>
      <c r="O24" s="63"/>
      <c r="R24" s="26"/>
    </row>
    <row r="25" spans="1:18" ht="17.100000000000001" customHeight="1" x14ac:dyDescent="0.2">
      <c r="A25" s="76" t="s">
        <v>10</v>
      </c>
      <c r="B25" s="8">
        <v>2136</v>
      </c>
      <c r="C25" s="16">
        <v>1.39</v>
      </c>
      <c r="D25" s="16">
        <v>9.3800000000000008</v>
      </c>
      <c r="E25" s="17">
        <f t="shared" si="4"/>
        <v>6748.2014388489215</v>
      </c>
      <c r="F25" s="171">
        <f t="shared" si="5"/>
        <v>5.6424208993345193</v>
      </c>
      <c r="G25" s="9">
        <f t="shared" si="6"/>
        <v>3.124297594965161</v>
      </c>
      <c r="H25" s="9">
        <f t="shared" si="7"/>
        <v>2.3842810299687356</v>
      </c>
      <c r="J25" s="106">
        <v>1662.4069999999999</v>
      </c>
      <c r="K25" s="53"/>
      <c r="L25" s="32"/>
      <c r="M25" s="82"/>
      <c r="N25" s="81"/>
      <c r="O25" s="63"/>
      <c r="R25" s="26"/>
    </row>
    <row r="26" spans="1:18" ht="17.100000000000001" customHeight="1" x14ac:dyDescent="0.2">
      <c r="A26" s="76" t="s">
        <v>3</v>
      </c>
      <c r="B26" s="8">
        <v>1262</v>
      </c>
      <c r="C26" s="16">
        <v>1.68</v>
      </c>
      <c r="D26" s="16">
        <v>17.079999999999998</v>
      </c>
      <c r="E26" s="17">
        <f t="shared" si="4"/>
        <v>10166.666666666666</v>
      </c>
      <c r="F26" s="171">
        <f t="shared" si="5"/>
        <v>6.7132955088131654</v>
      </c>
      <c r="G26" s="9">
        <f t="shared" si="6"/>
        <v>3.7761294672960215</v>
      </c>
      <c r="H26" s="9">
        <f t="shared" si="7"/>
        <v>4.3415266515848607</v>
      </c>
      <c r="J26" s="106">
        <v>2544.2049999999999</v>
      </c>
      <c r="K26" s="53"/>
      <c r="L26" s="32"/>
      <c r="M26" s="82"/>
      <c r="N26" s="81"/>
      <c r="O26" s="63"/>
      <c r="R26" s="26"/>
    </row>
    <row r="27" spans="1:18" ht="17.100000000000001" customHeight="1" x14ac:dyDescent="0.2">
      <c r="A27" s="76" t="s">
        <v>80</v>
      </c>
      <c r="B27" s="30"/>
      <c r="C27" s="143">
        <v>0.46</v>
      </c>
      <c r="D27" s="143">
        <v>3.88</v>
      </c>
      <c r="E27" s="17">
        <f t="shared" si="4"/>
        <v>8434.782608695652</v>
      </c>
      <c r="F27" s="171">
        <f t="shared" si="5"/>
        <v>7.7986030852720969</v>
      </c>
      <c r="G27" s="9">
        <f t="shared" si="6"/>
        <v>1.0339402112834346</v>
      </c>
      <c r="H27" s="9">
        <f t="shared" si="7"/>
        <v>0.98624844310007376</v>
      </c>
      <c r="I27" s="26"/>
      <c r="J27" s="106">
        <v>497.52499999999998</v>
      </c>
      <c r="K27" s="53"/>
      <c r="L27" s="83"/>
      <c r="M27" s="82"/>
      <c r="N27" s="81"/>
      <c r="O27" s="63"/>
      <c r="R27" s="26"/>
    </row>
    <row r="28" spans="1:18" ht="17.100000000000001" customHeight="1" x14ac:dyDescent="0.2">
      <c r="A28" s="76" t="s">
        <v>72</v>
      </c>
      <c r="B28" s="30"/>
      <c r="C28" s="141">
        <v>0.5</v>
      </c>
      <c r="D28" s="143">
        <v>3.69</v>
      </c>
      <c r="E28" s="17">
        <f t="shared" si="4"/>
        <v>7380</v>
      </c>
      <c r="F28" s="171">
        <f t="shared" si="5"/>
        <v>6.4604007199232454</v>
      </c>
      <c r="G28" s="9">
        <f t="shared" si="6"/>
        <v>1.1238480557428636</v>
      </c>
      <c r="H28" s="9">
        <f t="shared" si="7"/>
        <v>0.93795277191733828</v>
      </c>
      <c r="I28" s="26"/>
      <c r="J28" s="106">
        <v>571.17200000000003</v>
      </c>
      <c r="K28" s="53"/>
      <c r="L28" s="83"/>
      <c r="M28" s="82"/>
      <c r="N28" s="81"/>
      <c r="O28" s="63"/>
      <c r="R28" s="26"/>
    </row>
    <row r="29" spans="1:18" ht="17.100000000000001" customHeight="1" x14ac:dyDescent="0.2">
      <c r="A29" s="76" t="s">
        <v>1</v>
      </c>
      <c r="B29" s="8">
        <v>3163</v>
      </c>
      <c r="C29" s="16">
        <v>1.51</v>
      </c>
      <c r="D29" s="16">
        <v>22.95</v>
      </c>
      <c r="E29" s="17">
        <f t="shared" si="4"/>
        <v>15198.675496688742</v>
      </c>
      <c r="F29" s="171">
        <f t="shared" si="5"/>
        <v>13.94244292255474</v>
      </c>
      <c r="G29" s="9">
        <f t="shared" si="6"/>
        <v>3.3940211283434483</v>
      </c>
      <c r="H29" s="9">
        <f t="shared" si="7"/>
        <v>5.8336087033883235</v>
      </c>
      <c r="J29" s="106">
        <v>1646.0530000000001</v>
      </c>
      <c r="K29" s="53"/>
      <c r="L29" s="32"/>
      <c r="M29" s="82"/>
      <c r="N29" s="81"/>
      <c r="O29" s="63"/>
      <c r="R29" s="26"/>
    </row>
    <row r="30" spans="1:18" ht="17.100000000000001" customHeight="1" x14ac:dyDescent="0.2">
      <c r="A30" s="76" t="s">
        <v>73</v>
      </c>
      <c r="B30" s="30"/>
      <c r="C30" s="143">
        <v>0.19</v>
      </c>
      <c r="D30" s="143">
        <v>2.02</v>
      </c>
      <c r="E30" s="17">
        <f t="shared" si="4"/>
        <v>10631.578947368422</v>
      </c>
      <c r="F30" s="171">
        <f t="shared" si="5"/>
        <v>7.8088456438625187</v>
      </c>
      <c r="G30" s="9">
        <f t="shared" si="6"/>
        <v>0.42706226118228824</v>
      </c>
      <c r="H30" s="9">
        <f t="shared" si="7"/>
        <v>0.51345924099539919</v>
      </c>
      <c r="I30" s="26"/>
      <c r="J30" s="106">
        <v>258.68099999999998</v>
      </c>
      <c r="K30" s="53"/>
      <c r="L30" s="83"/>
      <c r="M30" s="82"/>
      <c r="N30" s="81"/>
      <c r="O30" s="63"/>
      <c r="R30" s="26"/>
    </row>
    <row r="31" spans="1:18" ht="17.100000000000001" customHeight="1" x14ac:dyDescent="0.2">
      <c r="A31" s="76" t="s">
        <v>0</v>
      </c>
      <c r="B31" s="8">
        <v>657</v>
      </c>
      <c r="C31" s="16">
        <v>2.61</v>
      </c>
      <c r="D31" s="16">
        <v>13.24</v>
      </c>
      <c r="E31" s="17">
        <f t="shared" si="4"/>
        <v>5072.7969348659008</v>
      </c>
      <c r="F31" s="171">
        <f t="shared" si="5"/>
        <v>2.7512528694382978</v>
      </c>
      <c r="G31" s="9">
        <f t="shared" si="6"/>
        <v>5.8664868509777479</v>
      </c>
      <c r="H31" s="9">
        <f t="shared" si="7"/>
        <v>3.365445718207468</v>
      </c>
      <c r="J31" s="106">
        <v>4812.3530000000001</v>
      </c>
      <c r="K31" s="53"/>
      <c r="L31" s="32"/>
      <c r="M31" s="82"/>
      <c r="N31" s="81"/>
      <c r="O31" s="63"/>
      <c r="R31" s="26"/>
    </row>
    <row r="32" spans="1:18" ht="17.100000000000001" customHeight="1" x14ac:dyDescent="0.2">
      <c r="A32" s="76" t="s">
        <v>74</v>
      </c>
      <c r="B32" s="30"/>
      <c r="C32" s="143">
        <v>3.96</v>
      </c>
      <c r="D32" s="143">
        <v>38.479999999999997</v>
      </c>
      <c r="E32" s="17">
        <f t="shared" si="4"/>
        <v>9717.1717171717155</v>
      </c>
      <c r="F32" s="171">
        <f t="shared" si="5"/>
        <v>53.577793619675639</v>
      </c>
      <c r="G32" s="9">
        <f t="shared" si="6"/>
        <v>8.9008766014834801</v>
      </c>
      <c r="H32" s="9">
        <f t="shared" si="7"/>
        <v>9.7811443532192879</v>
      </c>
      <c r="I32" s="26"/>
      <c r="J32" s="106">
        <v>718.20799999999997</v>
      </c>
      <c r="K32" s="53"/>
      <c r="L32" s="83"/>
      <c r="M32" s="82"/>
      <c r="N32" s="81"/>
      <c r="O32" s="63"/>
      <c r="R32" s="26"/>
    </row>
    <row r="33" spans="1:18" ht="17.100000000000001" customHeight="1" x14ac:dyDescent="0.2">
      <c r="A33" s="76" t="s">
        <v>19</v>
      </c>
      <c r="B33" s="8">
        <v>1493</v>
      </c>
      <c r="C33" s="16">
        <v>0.56000000000000005</v>
      </c>
      <c r="D33" s="16">
        <v>5.89</v>
      </c>
      <c r="E33" s="17">
        <f t="shared" si="4"/>
        <v>10517.857142857141</v>
      </c>
      <c r="F33" s="171">
        <f t="shared" si="5"/>
        <v>7.1834436868018541</v>
      </c>
      <c r="G33" s="9">
        <f t="shared" si="6"/>
        <v>1.2587098224320075</v>
      </c>
      <c r="H33" s="9">
        <f t="shared" si="7"/>
        <v>1.4971658066648026</v>
      </c>
      <c r="J33" s="106">
        <v>819.94100000000003</v>
      </c>
      <c r="K33" s="53"/>
      <c r="L33" s="32"/>
      <c r="M33" s="82"/>
      <c r="N33" s="81"/>
      <c r="O33" s="63"/>
      <c r="R33" s="26"/>
    </row>
    <row r="34" spans="1:18" ht="17.100000000000001" customHeight="1" x14ac:dyDescent="0.2">
      <c r="A34" s="76" t="s">
        <v>4</v>
      </c>
      <c r="B34" s="8">
        <v>1924</v>
      </c>
      <c r="C34" s="16">
        <v>1.43</v>
      </c>
      <c r="D34" s="16">
        <v>12.17</v>
      </c>
      <c r="E34" s="17">
        <f t="shared" si="4"/>
        <v>8510.4895104895095</v>
      </c>
      <c r="F34" s="171">
        <f t="shared" si="5"/>
        <v>7.0122186613749484</v>
      </c>
      <c r="G34" s="9">
        <f t="shared" si="6"/>
        <v>3.2142054394245902</v>
      </c>
      <c r="H34" s="9">
        <f t="shared" si="7"/>
        <v>3.0934648331257466</v>
      </c>
      <c r="J34" s="106">
        <v>1735.5419999999999</v>
      </c>
      <c r="K34" s="53"/>
      <c r="L34" s="32"/>
      <c r="M34" s="82"/>
      <c r="N34" s="81"/>
      <c r="O34" s="63"/>
      <c r="R34" s="26"/>
    </row>
    <row r="35" spans="1:18" ht="17.100000000000001" customHeight="1" x14ac:dyDescent="0.2">
      <c r="A35" s="76" t="s">
        <v>18</v>
      </c>
      <c r="B35" s="8">
        <v>354</v>
      </c>
      <c r="C35" s="16">
        <v>12.09</v>
      </c>
      <c r="D35" s="16">
        <v>83.35</v>
      </c>
      <c r="E35" s="17">
        <f t="shared" si="4"/>
        <v>6894.1273779983458</v>
      </c>
      <c r="F35" s="171">
        <f t="shared" si="5"/>
        <v>33.228418969101753</v>
      </c>
      <c r="G35" s="9">
        <f t="shared" si="6"/>
        <v>27.174645987862444</v>
      </c>
      <c r="H35" s="9">
        <f t="shared" si="7"/>
        <v>21.186548384636893</v>
      </c>
      <c r="J35" s="106">
        <v>2508.395</v>
      </c>
      <c r="K35" s="53"/>
      <c r="L35" s="32"/>
      <c r="M35" s="82"/>
      <c r="N35" s="81"/>
      <c r="O35" s="63"/>
      <c r="R35" s="26"/>
    </row>
    <row r="36" spans="1:18" ht="17.100000000000001" customHeight="1" x14ac:dyDescent="0.2">
      <c r="A36" s="76" t="s">
        <v>16</v>
      </c>
      <c r="B36" s="8">
        <v>817</v>
      </c>
      <c r="C36" s="16">
        <v>0.11</v>
      </c>
      <c r="D36" s="16">
        <v>1.99</v>
      </c>
      <c r="E36" s="17">
        <f t="shared" si="4"/>
        <v>18090.909090909088</v>
      </c>
      <c r="F36" s="171">
        <f t="shared" si="5"/>
        <v>4.3656913697521214</v>
      </c>
      <c r="G36" s="9">
        <f t="shared" si="6"/>
        <v>0.24724657226343003</v>
      </c>
      <c r="H36" s="9">
        <f t="shared" si="7"/>
        <v>0.50583360870338834</v>
      </c>
      <c r="J36" s="106">
        <v>455.827</v>
      </c>
      <c r="K36" s="53"/>
      <c r="L36" s="32"/>
      <c r="M36" s="82"/>
      <c r="N36" s="81"/>
      <c r="O36" s="63"/>
      <c r="R36" s="26"/>
    </row>
    <row r="37" spans="1:18" ht="17.100000000000001" customHeight="1" x14ac:dyDescent="0.2">
      <c r="A37" s="76" t="s">
        <v>62</v>
      </c>
      <c r="B37" s="30"/>
      <c r="C37" s="141" t="s">
        <v>94</v>
      </c>
      <c r="D37" s="141" t="s">
        <v>94</v>
      </c>
      <c r="E37" s="17" t="s">
        <v>94</v>
      </c>
      <c r="F37" s="171" t="s">
        <v>94</v>
      </c>
      <c r="G37" s="17" t="s">
        <v>94</v>
      </c>
      <c r="H37" s="17" t="s">
        <v>94</v>
      </c>
      <c r="I37" s="26"/>
      <c r="J37" s="106">
        <v>171.815</v>
      </c>
      <c r="K37" s="53"/>
      <c r="L37" s="83"/>
      <c r="M37" s="82"/>
      <c r="N37" s="81"/>
      <c r="O37" s="63"/>
      <c r="R37" s="26"/>
    </row>
    <row r="38" spans="1:18" ht="5.25" customHeight="1" x14ac:dyDescent="0.2">
      <c r="A38" s="87"/>
      <c r="B38" s="50"/>
      <c r="C38" s="50"/>
      <c r="D38" s="50"/>
      <c r="E38" s="88"/>
      <c r="F38" s="81"/>
      <c r="G38" s="53"/>
      <c r="H38" s="53"/>
      <c r="I38" s="26"/>
      <c r="J38" s="29"/>
      <c r="K38" s="53"/>
      <c r="L38" s="83"/>
      <c r="M38" s="82"/>
      <c r="N38" s="81"/>
      <c r="O38" s="63"/>
      <c r="R38" s="26"/>
    </row>
    <row r="39" spans="1:18" s="38" customFormat="1" ht="12.95" customHeight="1" x14ac:dyDescent="0.2">
      <c r="D39" s="20"/>
      <c r="E39" s="20"/>
      <c r="H39" s="21" t="s">
        <v>79</v>
      </c>
      <c r="N39" s="44"/>
      <c r="O39" s="44"/>
      <c r="Q39" s="44"/>
      <c r="R39" s="44"/>
    </row>
    <row r="41" spans="1:18" s="50" customFormat="1" x14ac:dyDescent="0.2">
      <c r="A41" s="232"/>
      <c r="B41" s="54"/>
      <c r="C41" s="54"/>
      <c r="D41" s="54"/>
      <c r="E41" s="54"/>
      <c r="F41" s="54"/>
      <c r="G41" s="55"/>
      <c r="H41" s="54"/>
      <c r="J41" s="231"/>
      <c r="K41" s="231"/>
      <c r="L41" s="56"/>
      <c r="M41" s="231"/>
      <c r="N41" s="231"/>
      <c r="O41" s="56"/>
      <c r="P41" s="231"/>
    </row>
    <row r="42" spans="1:18" s="50" customFormat="1" x14ac:dyDescent="0.2">
      <c r="A42" s="232"/>
      <c r="B42" s="57"/>
      <c r="C42" s="57"/>
      <c r="D42" s="57"/>
      <c r="E42" s="57"/>
      <c r="F42" s="57"/>
      <c r="G42" s="57"/>
      <c r="H42" s="57"/>
      <c r="P42" s="231"/>
    </row>
    <row r="43" spans="1:18" s="50" customFormat="1" x14ac:dyDescent="0.2">
      <c r="A43" s="58"/>
      <c r="B43" s="59"/>
      <c r="C43" s="60"/>
      <c r="D43" s="60"/>
      <c r="E43" s="61"/>
      <c r="F43" s="61"/>
      <c r="G43" s="60"/>
      <c r="H43" s="60"/>
      <c r="P43" s="62"/>
      <c r="Q43" s="63"/>
    </row>
    <row r="44" spans="1:18" s="50" customFormat="1" ht="21" customHeight="1" x14ac:dyDescent="0.2">
      <c r="A44" s="4"/>
      <c r="B44" s="52"/>
      <c r="C44" s="23"/>
      <c r="D44" s="23"/>
      <c r="E44" s="51"/>
      <c r="F44" s="51"/>
      <c r="G44" s="53"/>
      <c r="H44" s="53"/>
      <c r="P44" s="62"/>
      <c r="Q44" s="63"/>
    </row>
    <row r="45" spans="1:18" s="50" customFormat="1" ht="21" customHeight="1" x14ac:dyDescent="0.2">
      <c r="A45" s="4"/>
      <c r="B45" s="52"/>
      <c r="C45" s="23"/>
      <c r="D45" s="23"/>
      <c r="E45" s="51"/>
      <c r="F45" s="51"/>
      <c r="G45" s="53"/>
      <c r="H45" s="53"/>
      <c r="P45" s="62"/>
      <c r="Q45" s="63"/>
    </row>
    <row r="46" spans="1:18" s="50" customFormat="1" ht="21" customHeight="1" x14ac:dyDescent="0.2">
      <c r="A46" s="4"/>
      <c r="B46" s="52"/>
      <c r="C46" s="49"/>
      <c r="D46" s="49"/>
      <c r="E46" s="51"/>
      <c r="F46" s="51"/>
      <c r="G46" s="53"/>
      <c r="H46" s="53"/>
      <c r="P46" s="62"/>
      <c r="Q46" s="63"/>
    </row>
    <row r="47" spans="1:18" s="50" customFormat="1" ht="21" customHeight="1" x14ac:dyDescent="0.2">
      <c r="A47" s="4"/>
      <c r="B47" s="52"/>
      <c r="C47" s="23"/>
      <c r="D47" s="23"/>
      <c r="E47" s="51"/>
      <c r="F47" s="51"/>
      <c r="G47" s="53"/>
      <c r="H47" s="53"/>
      <c r="P47" s="62"/>
      <c r="Q47" s="63"/>
    </row>
    <row r="48" spans="1:18" s="50" customFormat="1" ht="21" customHeight="1" x14ac:dyDescent="0.2">
      <c r="A48" s="4"/>
      <c r="B48" s="52"/>
      <c r="C48" s="23"/>
      <c r="D48" s="23"/>
      <c r="E48" s="51"/>
      <c r="F48" s="51"/>
      <c r="G48" s="53"/>
      <c r="H48" s="53"/>
      <c r="P48" s="62"/>
      <c r="Q48" s="63"/>
    </row>
    <row r="49" spans="1:17" s="50" customFormat="1" ht="21" customHeight="1" x14ac:dyDescent="0.2">
      <c r="A49" s="4"/>
      <c r="B49" s="52"/>
      <c r="C49" s="23"/>
      <c r="D49" s="23"/>
      <c r="E49" s="51"/>
      <c r="F49" s="51"/>
      <c r="G49" s="53"/>
      <c r="H49" s="53"/>
      <c r="P49" s="62"/>
      <c r="Q49" s="63"/>
    </row>
    <row r="50" spans="1:17" s="50" customFormat="1" ht="21" customHeight="1" x14ac:dyDescent="0.2">
      <c r="A50" s="4"/>
      <c r="B50" s="52"/>
      <c r="C50" s="23"/>
      <c r="D50" s="23"/>
      <c r="E50" s="51"/>
      <c r="F50" s="51"/>
      <c r="G50" s="53"/>
      <c r="H50" s="53"/>
      <c r="P50" s="62"/>
      <c r="Q50" s="63"/>
    </row>
    <row r="51" spans="1:17" s="50" customFormat="1" ht="21" customHeight="1" x14ac:dyDescent="0.2">
      <c r="A51" s="4"/>
      <c r="B51" s="52"/>
      <c r="C51" s="23"/>
      <c r="D51" s="23"/>
      <c r="E51" s="51"/>
      <c r="F51" s="51"/>
      <c r="G51" s="53"/>
      <c r="H51" s="53"/>
      <c r="P51" s="62"/>
      <c r="Q51" s="63"/>
    </row>
    <row r="52" spans="1:17" s="50" customFormat="1" ht="21" customHeight="1" x14ac:dyDescent="0.2">
      <c r="A52" s="4"/>
      <c r="B52" s="52"/>
      <c r="C52" s="23"/>
      <c r="D52" s="23"/>
      <c r="E52" s="51"/>
      <c r="F52" s="51"/>
      <c r="G52" s="53"/>
      <c r="H52" s="53"/>
      <c r="P52" s="62"/>
      <c r="Q52" s="63"/>
    </row>
    <row r="53" spans="1:17" s="50" customFormat="1" ht="21" customHeight="1" x14ac:dyDescent="0.2">
      <c r="A53" s="4"/>
      <c r="B53" s="52"/>
      <c r="C53" s="23"/>
      <c r="D53" s="23"/>
      <c r="E53" s="51"/>
      <c r="F53" s="51"/>
      <c r="G53" s="53"/>
      <c r="H53" s="53"/>
      <c r="P53" s="62"/>
      <c r="Q53" s="63"/>
    </row>
    <row r="54" spans="1:17" s="50" customFormat="1" ht="21" customHeight="1" x14ac:dyDescent="0.2">
      <c r="A54" s="4"/>
      <c r="B54" s="52"/>
      <c r="C54" s="23"/>
      <c r="D54" s="23"/>
      <c r="E54" s="51"/>
      <c r="F54" s="51"/>
      <c r="G54" s="53"/>
      <c r="H54" s="53"/>
      <c r="P54" s="62"/>
      <c r="Q54" s="63"/>
    </row>
    <row r="55" spans="1:17" s="50" customFormat="1" ht="21" customHeight="1" x14ac:dyDescent="0.2">
      <c r="A55" s="4"/>
      <c r="B55" s="52"/>
      <c r="C55" s="49"/>
      <c r="D55" s="49"/>
      <c r="E55" s="49"/>
      <c r="F55" s="51"/>
      <c r="G55" s="53"/>
      <c r="H55" s="53"/>
      <c r="P55" s="62"/>
      <c r="Q55" s="63"/>
    </row>
    <row r="56" spans="1:17" s="50" customFormat="1" ht="21" customHeight="1" x14ac:dyDescent="0.2">
      <c r="A56" s="4"/>
      <c r="B56" s="52"/>
      <c r="C56" s="23"/>
      <c r="D56" s="23"/>
      <c r="E56" s="51"/>
      <c r="F56" s="51"/>
      <c r="G56" s="53"/>
      <c r="H56" s="53"/>
      <c r="P56" s="62"/>
      <c r="Q56" s="63"/>
    </row>
    <row r="57" spans="1:17" s="50" customFormat="1" ht="21" customHeight="1" x14ac:dyDescent="0.2">
      <c r="A57" s="4"/>
      <c r="B57" s="52"/>
      <c r="C57" s="23"/>
      <c r="D57" s="23"/>
      <c r="E57" s="51"/>
      <c r="F57" s="51"/>
      <c r="G57" s="53"/>
      <c r="H57" s="53"/>
      <c r="P57" s="62"/>
      <c r="Q57" s="63"/>
    </row>
    <row r="58" spans="1:17" s="50" customFormat="1" ht="21" customHeight="1" x14ac:dyDescent="0.2">
      <c r="A58" s="4"/>
      <c r="B58" s="52"/>
      <c r="C58" s="23"/>
      <c r="D58" s="23"/>
      <c r="E58" s="51"/>
      <c r="F58" s="51"/>
      <c r="G58" s="53"/>
      <c r="H58" s="53"/>
      <c r="P58" s="62"/>
      <c r="Q58" s="63"/>
    </row>
    <row r="59" spans="1:17" s="50" customFormat="1" ht="21" customHeight="1" x14ac:dyDescent="0.2">
      <c r="A59" s="4"/>
      <c r="B59" s="52"/>
      <c r="C59" s="23"/>
      <c r="D59" s="23"/>
      <c r="E59" s="51"/>
      <c r="F59" s="51"/>
      <c r="G59" s="53"/>
      <c r="H59" s="53"/>
      <c r="P59" s="62"/>
      <c r="Q59" s="63"/>
    </row>
    <row r="60" spans="1:17" s="50" customFormat="1" ht="21" customHeight="1" x14ac:dyDescent="0.2">
      <c r="A60" s="4"/>
      <c r="B60" s="52"/>
      <c r="C60" s="23"/>
      <c r="D60" s="23"/>
      <c r="E60" s="51"/>
      <c r="F60" s="51"/>
      <c r="G60" s="53"/>
      <c r="H60" s="53"/>
      <c r="P60" s="62"/>
      <c r="Q60" s="63"/>
    </row>
    <row r="61" spans="1:17" s="50" customFormat="1" ht="21" customHeight="1" x14ac:dyDescent="0.2">
      <c r="A61" s="4"/>
      <c r="B61" s="52"/>
      <c r="C61" s="23"/>
      <c r="D61" s="23"/>
      <c r="E61" s="51"/>
      <c r="F61" s="51"/>
      <c r="G61" s="53"/>
      <c r="H61" s="53"/>
      <c r="P61" s="62"/>
      <c r="Q61" s="63"/>
    </row>
    <row r="62" spans="1:17" s="50" customFormat="1" ht="21" customHeight="1" x14ac:dyDescent="0.2">
      <c r="A62" s="4"/>
      <c r="B62" s="52"/>
      <c r="C62" s="23"/>
      <c r="D62" s="23"/>
      <c r="E62" s="51"/>
      <c r="F62" s="51"/>
      <c r="G62" s="53"/>
      <c r="H62" s="53"/>
      <c r="P62" s="62"/>
      <c r="Q62" s="63"/>
    </row>
    <row r="63" spans="1:17" s="50" customFormat="1" ht="21" customHeight="1" x14ac:dyDescent="0.2">
      <c r="A63" s="4"/>
      <c r="B63" s="52"/>
      <c r="C63" s="23"/>
      <c r="D63" s="23"/>
      <c r="E63" s="51"/>
      <c r="F63" s="51"/>
      <c r="G63" s="53"/>
      <c r="H63" s="53"/>
      <c r="P63" s="62"/>
      <c r="Q63" s="63"/>
    </row>
    <row r="64" spans="1:17" s="50" customFormat="1" ht="21" customHeight="1" x14ac:dyDescent="0.2">
      <c r="A64" s="4"/>
      <c r="B64" s="52"/>
      <c r="C64" s="23"/>
      <c r="D64" s="23"/>
      <c r="E64" s="51"/>
      <c r="F64" s="51"/>
      <c r="G64" s="53"/>
      <c r="H64" s="53"/>
      <c r="P64" s="62"/>
      <c r="Q64" s="63"/>
    </row>
    <row r="65" spans="1:17" s="50" customFormat="1" ht="21" customHeight="1" x14ac:dyDescent="0.2">
      <c r="A65" s="4"/>
      <c r="B65" s="52"/>
      <c r="C65" s="23"/>
      <c r="D65" s="23"/>
      <c r="E65" s="51"/>
      <c r="F65" s="51"/>
      <c r="G65" s="53"/>
      <c r="H65" s="53"/>
      <c r="P65" s="62"/>
      <c r="Q65" s="63"/>
    </row>
    <row r="66" spans="1:17" s="50" customFormat="1" ht="21" customHeight="1" x14ac:dyDescent="0.2">
      <c r="A66" s="4"/>
      <c r="B66" s="52"/>
      <c r="C66" s="23"/>
      <c r="D66" s="23"/>
      <c r="E66" s="51"/>
      <c r="F66" s="51"/>
      <c r="G66" s="53"/>
      <c r="H66" s="53"/>
      <c r="P66" s="62"/>
      <c r="Q66" s="63"/>
    </row>
    <row r="67" spans="1:17" s="50" customFormat="1" ht="21" customHeight="1" x14ac:dyDescent="0.2">
      <c r="A67" s="4"/>
      <c r="B67" s="52"/>
      <c r="C67" s="23"/>
      <c r="D67" s="23"/>
      <c r="E67" s="51"/>
      <c r="F67" s="51"/>
      <c r="G67" s="53"/>
      <c r="H67" s="53"/>
      <c r="P67" s="62"/>
      <c r="Q67" s="63"/>
    </row>
    <row r="68" spans="1:17" s="50" customFormat="1" ht="21" customHeight="1" x14ac:dyDescent="0.2">
      <c r="A68" s="4"/>
      <c r="C68" s="63"/>
      <c r="D68" s="63"/>
      <c r="E68" s="63"/>
      <c r="F68" s="51"/>
      <c r="G68" s="63"/>
      <c r="H68" s="63"/>
      <c r="P68" s="62"/>
      <c r="Q68" s="63"/>
    </row>
  </sheetData>
  <sortState ref="A6:R37">
    <sortCondition ref="A6:A37"/>
  </sortState>
  <mergeCells count="6">
    <mergeCell ref="P41:P42"/>
    <mergeCell ref="A1:H1"/>
    <mergeCell ref="A3:A4"/>
    <mergeCell ref="A41:A42"/>
    <mergeCell ref="J41:K41"/>
    <mergeCell ref="M41:N41"/>
  </mergeCells>
  <printOptions horizontalCentered="1"/>
  <pageMargins left="0.75" right="0.75" top="0.75" bottom="0.75" header="0.5" footer="0.5"/>
  <pageSetup paperSize="9" orientation="portrait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0"/>
  <sheetViews>
    <sheetView view="pageBreakPreview" zoomScaleSheetLayoutView="100" workbookViewId="0">
      <selection activeCell="A3" sqref="A3:A4"/>
    </sheetView>
  </sheetViews>
  <sheetFormatPr defaultRowHeight="12.75" x14ac:dyDescent="0.2"/>
  <cols>
    <col min="1" max="1" width="13.7109375" style="148" customWidth="1"/>
    <col min="2" max="2" width="10.7109375" style="148" hidden="1" customWidth="1"/>
    <col min="3" max="6" width="11.7109375" style="148" customWidth="1"/>
    <col min="7" max="8" width="13.140625" style="148" customWidth="1"/>
    <col min="9" max="9" width="0" style="148" hidden="1" customWidth="1"/>
    <col min="10" max="10" width="9.85546875" style="148" hidden="1" customWidth="1"/>
    <col min="11" max="16384" width="9.140625" style="148"/>
  </cols>
  <sheetData>
    <row r="1" spans="1:10" ht="60" customHeight="1" x14ac:dyDescent="0.2">
      <c r="A1" s="233" t="s">
        <v>87</v>
      </c>
      <c r="B1" s="233"/>
      <c r="C1" s="233"/>
      <c r="D1" s="233"/>
      <c r="E1" s="233"/>
      <c r="F1" s="233"/>
      <c r="G1" s="233"/>
      <c r="H1" s="233"/>
    </row>
    <row r="2" spans="1:10" s="160" customFormat="1" ht="12.95" customHeight="1" x14ac:dyDescent="0.2">
      <c r="A2" s="175" t="s">
        <v>103</v>
      </c>
      <c r="B2" s="175"/>
      <c r="C2" s="175"/>
      <c r="D2" s="175"/>
      <c r="E2" s="175"/>
      <c r="F2" s="175"/>
      <c r="G2" s="175"/>
      <c r="H2" s="175"/>
    </row>
    <row r="3" spans="1:10" ht="54" customHeight="1" x14ac:dyDescent="0.2">
      <c r="A3" s="234" t="s">
        <v>41</v>
      </c>
      <c r="B3" s="176" t="s">
        <v>22</v>
      </c>
      <c r="C3" s="176" t="s">
        <v>36</v>
      </c>
      <c r="D3" s="176" t="s">
        <v>37</v>
      </c>
      <c r="E3" s="176" t="s">
        <v>38</v>
      </c>
      <c r="F3" s="176" t="s">
        <v>39</v>
      </c>
      <c r="G3" s="177" t="s">
        <v>58</v>
      </c>
      <c r="H3" s="176" t="s">
        <v>59</v>
      </c>
      <c r="J3" s="173" t="s">
        <v>97</v>
      </c>
    </row>
    <row r="4" spans="1:10" ht="20.100000000000001" customHeight="1" x14ac:dyDescent="0.2">
      <c r="A4" s="234"/>
      <c r="B4" s="163" t="s">
        <v>27</v>
      </c>
      <c r="C4" s="163" t="s">
        <v>47</v>
      </c>
      <c r="D4" s="163" t="s">
        <v>78</v>
      </c>
      <c r="E4" s="163" t="s">
        <v>34</v>
      </c>
      <c r="F4" s="163" t="s">
        <v>34</v>
      </c>
      <c r="G4" s="163" t="s">
        <v>44</v>
      </c>
      <c r="H4" s="163" t="s">
        <v>44</v>
      </c>
      <c r="J4" s="125"/>
    </row>
    <row r="5" spans="1:10" ht="26.1" customHeight="1" x14ac:dyDescent="0.2">
      <c r="A5" s="178" t="s">
        <v>57</v>
      </c>
      <c r="B5" s="179">
        <v>25345</v>
      </c>
      <c r="C5" s="174">
        <f>SUM(C6:C37)</f>
        <v>85</v>
      </c>
      <c r="D5" s="174">
        <f>SUM(D6:D37)</f>
        <v>148</v>
      </c>
      <c r="E5" s="174">
        <f>D5/C5*1000</f>
        <v>1741.1764705882354</v>
      </c>
      <c r="F5" s="174">
        <f>D5/J5*1000</f>
        <v>3.8775737821726293</v>
      </c>
      <c r="G5" s="174">
        <f>SUM(G6:G37)</f>
        <v>100</v>
      </c>
      <c r="H5" s="174">
        <f>SUM(H6:H37)</f>
        <v>100</v>
      </c>
      <c r="I5" s="148">
        <v>26792</v>
      </c>
      <c r="J5" s="97">
        <v>38168.197</v>
      </c>
    </row>
    <row r="6" spans="1:10" ht="17.100000000000001" customHeight="1" x14ac:dyDescent="0.2">
      <c r="A6" s="181" t="s">
        <v>8</v>
      </c>
      <c r="B6" s="180">
        <v>1110</v>
      </c>
      <c r="C6" s="171" t="s">
        <v>94</v>
      </c>
      <c r="D6" s="171" t="s">
        <v>94</v>
      </c>
      <c r="E6" s="171" t="s">
        <v>94</v>
      </c>
      <c r="F6" s="171" t="s">
        <v>94</v>
      </c>
      <c r="G6" s="171" t="s">
        <v>94</v>
      </c>
      <c r="H6" s="171" t="s">
        <v>94</v>
      </c>
      <c r="I6" s="148">
        <v>1151</v>
      </c>
      <c r="J6" s="106">
        <v>1414.3109999999999</v>
      </c>
    </row>
    <row r="7" spans="1:10" ht="17.100000000000001" customHeight="1" x14ac:dyDescent="0.2">
      <c r="A7" s="181" t="s">
        <v>77</v>
      </c>
      <c r="B7" s="180"/>
      <c r="C7" s="171" t="s">
        <v>94</v>
      </c>
      <c r="D7" s="171" t="s">
        <v>94</v>
      </c>
      <c r="E7" s="171" t="s">
        <v>94</v>
      </c>
      <c r="F7" s="171" t="s">
        <v>94</v>
      </c>
      <c r="G7" s="171" t="s">
        <v>94</v>
      </c>
      <c r="H7" s="171" t="s">
        <v>94</v>
      </c>
      <c r="J7" s="106">
        <v>1185.0940000000001</v>
      </c>
    </row>
    <row r="8" spans="1:10" ht="17.100000000000001" customHeight="1" x14ac:dyDescent="0.2">
      <c r="A8" s="181" t="s">
        <v>13</v>
      </c>
      <c r="B8" s="180">
        <v>967</v>
      </c>
      <c r="C8" s="171" t="s">
        <v>94</v>
      </c>
      <c r="D8" s="171" t="s">
        <v>94</v>
      </c>
      <c r="E8" s="171" t="s">
        <v>94</v>
      </c>
      <c r="F8" s="171" t="s">
        <v>94</v>
      </c>
      <c r="G8" s="171" t="s">
        <v>94</v>
      </c>
      <c r="H8" s="171" t="s">
        <v>94</v>
      </c>
      <c r="I8" s="148">
        <v>1019</v>
      </c>
      <c r="J8" s="106">
        <v>1305.559</v>
      </c>
    </row>
    <row r="9" spans="1:10" ht="17.100000000000001" customHeight="1" x14ac:dyDescent="0.2">
      <c r="A9" s="181" t="s">
        <v>12</v>
      </c>
      <c r="B9" s="180">
        <v>417</v>
      </c>
      <c r="C9" s="171" t="s">
        <v>94</v>
      </c>
      <c r="D9" s="171" t="s">
        <v>94</v>
      </c>
      <c r="E9" s="171" t="s">
        <v>94</v>
      </c>
      <c r="F9" s="171" t="s">
        <v>94</v>
      </c>
      <c r="G9" s="171" t="s">
        <v>94</v>
      </c>
      <c r="H9" s="171" t="s">
        <v>94</v>
      </c>
      <c r="I9" s="148">
        <v>437</v>
      </c>
      <c r="J9" s="106">
        <v>507.54700000000003</v>
      </c>
    </row>
    <row r="10" spans="1:10" ht="17.100000000000001" customHeight="1" x14ac:dyDescent="0.2">
      <c r="A10" s="181" t="s">
        <v>20</v>
      </c>
      <c r="B10" s="180">
        <v>823</v>
      </c>
      <c r="C10" s="171" t="s">
        <v>94</v>
      </c>
      <c r="D10" s="171" t="s">
        <v>94</v>
      </c>
      <c r="E10" s="171" t="s">
        <v>94</v>
      </c>
      <c r="F10" s="171" t="s">
        <v>94</v>
      </c>
      <c r="G10" s="171" t="s">
        <v>94</v>
      </c>
      <c r="H10" s="171" t="s">
        <v>94</v>
      </c>
      <c r="I10" s="148">
        <v>888</v>
      </c>
      <c r="J10" s="106">
        <v>968.048</v>
      </c>
    </row>
    <row r="11" spans="1:10" ht="17.100000000000001" customHeight="1" x14ac:dyDescent="0.2">
      <c r="A11" s="181" t="s">
        <v>2</v>
      </c>
      <c r="B11" s="180">
        <v>1472</v>
      </c>
      <c r="C11" s="171" t="s">
        <v>94</v>
      </c>
      <c r="D11" s="171" t="s">
        <v>94</v>
      </c>
      <c r="E11" s="171" t="s">
        <v>94</v>
      </c>
      <c r="F11" s="171" t="s">
        <v>94</v>
      </c>
      <c r="G11" s="171" t="s">
        <v>94</v>
      </c>
      <c r="H11" s="171" t="s">
        <v>94</v>
      </c>
      <c r="I11" s="148">
        <v>1558</v>
      </c>
      <c r="J11" s="106">
        <v>1719.1289999999999</v>
      </c>
    </row>
    <row r="12" spans="1:10" ht="17.100000000000001" customHeight="1" x14ac:dyDescent="0.2">
      <c r="A12" s="181" t="s">
        <v>17</v>
      </c>
      <c r="B12" s="180">
        <v>439</v>
      </c>
      <c r="C12" s="171" t="s">
        <v>94</v>
      </c>
      <c r="D12" s="171" t="s">
        <v>94</v>
      </c>
      <c r="E12" s="171" t="s">
        <v>94</v>
      </c>
      <c r="F12" s="171" t="s">
        <v>94</v>
      </c>
      <c r="G12" s="171" t="s">
        <v>94</v>
      </c>
      <c r="H12" s="171" t="s">
        <v>94</v>
      </c>
      <c r="I12" s="148">
        <v>461</v>
      </c>
      <c r="J12" s="106">
        <v>468.9</v>
      </c>
    </row>
    <row r="13" spans="1:10" ht="17.100000000000001" customHeight="1" x14ac:dyDescent="0.2">
      <c r="A13" s="181" t="s">
        <v>15</v>
      </c>
      <c r="B13" s="180">
        <v>1287</v>
      </c>
      <c r="C13" s="171" t="s">
        <v>94</v>
      </c>
      <c r="D13" s="171" t="s">
        <v>94</v>
      </c>
      <c r="E13" s="171" t="s">
        <v>94</v>
      </c>
      <c r="F13" s="171" t="s">
        <v>94</v>
      </c>
      <c r="G13" s="171" t="s">
        <v>94</v>
      </c>
      <c r="H13" s="171" t="s">
        <v>94</v>
      </c>
      <c r="I13" s="148">
        <v>1373</v>
      </c>
      <c r="J13" s="106">
        <v>1855.5509999999999</v>
      </c>
    </row>
    <row r="14" spans="1:10" ht="17.100000000000001" customHeight="1" x14ac:dyDescent="0.2">
      <c r="A14" s="181" t="s">
        <v>67</v>
      </c>
      <c r="B14" s="180">
        <v>474</v>
      </c>
      <c r="C14" s="171" t="s">
        <v>94</v>
      </c>
      <c r="D14" s="171" t="s">
        <v>94</v>
      </c>
      <c r="E14" s="171" t="s">
        <v>94</v>
      </c>
      <c r="F14" s="171" t="s">
        <v>94</v>
      </c>
      <c r="G14" s="171" t="s">
        <v>94</v>
      </c>
      <c r="H14" s="171" t="s">
        <v>94</v>
      </c>
      <c r="I14" s="148">
        <v>505</v>
      </c>
      <c r="J14" s="106">
        <v>1561.53</v>
      </c>
    </row>
    <row r="15" spans="1:10" ht="17.100000000000001" customHeight="1" x14ac:dyDescent="0.2">
      <c r="A15" s="181" t="s">
        <v>68</v>
      </c>
      <c r="B15" s="180">
        <v>914</v>
      </c>
      <c r="C15" s="171" t="s">
        <v>94</v>
      </c>
      <c r="D15" s="171" t="s">
        <v>94</v>
      </c>
      <c r="E15" s="171" t="s">
        <v>94</v>
      </c>
      <c r="F15" s="171" t="s">
        <v>94</v>
      </c>
      <c r="G15" s="171" t="s">
        <v>94</v>
      </c>
      <c r="H15" s="171" t="s">
        <v>94</v>
      </c>
      <c r="I15" s="148">
        <v>955</v>
      </c>
      <c r="J15" s="106">
        <v>1029.9010000000001</v>
      </c>
    </row>
    <row r="16" spans="1:10" ht="17.100000000000001" customHeight="1" x14ac:dyDescent="0.2">
      <c r="A16" s="181" t="s">
        <v>6</v>
      </c>
      <c r="B16" s="180">
        <v>650</v>
      </c>
      <c r="C16" s="171" t="s">
        <v>94</v>
      </c>
      <c r="D16" s="171" t="s">
        <v>94</v>
      </c>
      <c r="E16" s="171" t="s">
        <v>94</v>
      </c>
      <c r="F16" s="171" t="s">
        <v>94</v>
      </c>
      <c r="G16" s="171" t="s">
        <v>94</v>
      </c>
      <c r="H16" s="171" t="s">
        <v>94</v>
      </c>
      <c r="I16" s="148">
        <v>693</v>
      </c>
      <c r="J16" s="106">
        <v>557.17999999999995</v>
      </c>
    </row>
    <row r="17" spans="1:11" ht="17.100000000000001" customHeight="1" x14ac:dyDescent="0.2">
      <c r="A17" s="181" t="s">
        <v>9</v>
      </c>
      <c r="B17" s="180">
        <v>848</v>
      </c>
      <c r="C17" s="171">
        <v>6</v>
      </c>
      <c r="D17" s="171">
        <v>6</v>
      </c>
      <c r="E17" s="171">
        <f>D17/C17*1000</f>
        <v>1000</v>
      </c>
      <c r="F17" s="171">
        <f>D17/J17*1000</f>
        <v>5.6830721172379883</v>
      </c>
      <c r="G17" s="168">
        <f>C17/$C$5*100</f>
        <v>7.0588235294117645</v>
      </c>
      <c r="H17" s="168">
        <f>D17/$D$5*100</f>
        <v>4.0540540540540544</v>
      </c>
      <c r="I17" s="148">
        <v>904</v>
      </c>
      <c r="J17" s="106">
        <v>1055.7670000000001</v>
      </c>
      <c r="K17" s="147"/>
    </row>
    <row r="18" spans="1:11" ht="17.100000000000001" customHeight="1" x14ac:dyDescent="0.2">
      <c r="A18" s="181" t="s">
        <v>7</v>
      </c>
      <c r="B18" s="180">
        <v>478</v>
      </c>
      <c r="C18" s="171" t="s">
        <v>94</v>
      </c>
      <c r="D18" s="171" t="s">
        <v>94</v>
      </c>
      <c r="E18" s="171" t="s">
        <v>94</v>
      </c>
      <c r="F18" s="171" t="s">
        <v>94</v>
      </c>
      <c r="G18" s="171" t="s">
        <v>94</v>
      </c>
      <c r="H18" s="171" t="s">
        <v>94</v>
      </c>
      <c r="I18" s="148">
        <v>479</v>
      </c>
      <c r="J18" s="106">
        <v>754.47699999999998</v>
      </c>
    </row>
    <row r="19" spans="1:11" ht="17.100000000000001" customHeight="1" x14ac:dyDescent="0.2">
      <c r="A19" s="181" t="s">
        <v>75</v>
      </c>
      <c r="B19" s="180"/>
      <c r="C19" s="171" t="s">
        <v>94</v>
      </c>
      <c r="D19" s="171" t="s">
        <v>94</v>
      </c>
      <c r="E19" s="171" t="s">
        <v>94</v>
      </c>
      <c r="F19" s="171" t="s">
        <v>94</v>
      </c>
      <c r="G19" s="171" t="s">
        <v>94</v>
      </c>
      <c r="H19" s="171" t="s">
        <v>94</v>
      </c>
      <c r="J19" s="106">
        <v>1066.721</v>
      </c>
    </row>
    <row r="20" spans="1:11" ht="17.100000000000001" customHeight="1" x14ac:dyDescent="0.2">
      <c r="A20" s="181" t="s">
        <v>5</v>
      </c>
      <c r="B20" s="180">
        <v>731</v>
      </c>
      <c r="C20" s="171">
        <v>10</v>
      </c>
      <c r="D20" s="171">
        <v>15</v>
      </c>
      <c r="E20" s="171">
        <f>D20/C20*1000</f>
        <v>1500</v>
      </c>
      <c r="F20" s="171">
        <f>D20/J20*1000</f>
        <v>12.538356923555311</v>
      </c>
      <c r="G20" s="168">
        <f>C20/$C$5*100</f>
        <v>11.76470588235294</v>
      </c>
      <c r="H20" s="168">
        <f>D20/$D$5*100</f>
        <v>10.135135135135135</v>
      </c>
      <c r="I20" s="148">
        <v>777</v>
      </c>
      <c r="J20" s="106">
        <v>1196.329</v>
      </c>
    </row>
    <row r="21" spans="1:11" ht="17.100000000000001" customHeight="1" x14ac:dyDescent="0.2">
      <c r="A21" s="181" t="s">
        <v>11</v>
      </c>
      <c r="B21" s="180">
        <v>1105</v>
      </c>
      <c r="C21" s="171" t="s">
        <v>94</v>
      </c>
      <c r="D21" s="171" t="s">
        <v>94</v>
      </c>
      <c r="E21" s="171" t="s">
        <v>94</v>
      </c>
      <c r="F21" s="171" t="s">
        <v>94</v>
      </c>
      <c r="G21" s="171" t="s">
        <v>94</v>
      </c>
      <c r="H21" s="171" t="s">
        <v>94</v>
      </c>
      <c r="I21" s="148">
        <v>1182</v>
      </c>
      <c r="J21" s="106">
        <v>841.05499999999995</v>
      </c>
    </row>
    <row r="22" spans="1:11" ht="17.100000000000001" customHeight="1" x14ac:dyDescent="0.2">
      <c r="A22" s="181" t="s">
        <v>81</v>
      </c>
      <c r="B22" s="180"/>
      <c r="C22" s="171" t="s">
        <v>94</v>
      </c>
      <c r="D22" s="171" t="s">
        <v>94</v>
      </c>
      <c r="E22" s="171" t="s">
        <v>94</v>
      </c>
      <c r="F22" s="171" t="s">
        <v>94</v>
      </c>
      <c r="G22" s="171" t="s">
        <v>94</v>
      </c>
      <c r="H22" s="171" t="s">
        <v>94</v>
      </c>
      <c r="J22" s="106">
        <v>642.64300000000003</v>
      </c>
    </row>
    <row r="23" spans="1:11" ht="17.100000000000001" customHeight="1" x14ac:dyDescent="0.2">
      <c r="A23" s="181" t="s">
        <v>14</v>
      </c>
      <c r="B23" s="180">
        <v>691</v>
      </c>
      <c r="C23" s="171" t="s">
        <v>94</v>
      </c>
      <c r="D23" s="171" t="s">
        <v>94</v>
      </c>
      <c r="E23" s="171" t="s">
        <v>94</v>
      </c>
      <c r="F23" s="171" t="s">
        <v>94</v>
      </c>
      <c r="G23" s="171" t="s">
        <v>94</v>
      </c>
      <c r="H23" s="171" t="s">
        <v>94</v>
      </c>
      <c r="I23" s="148">
        <v>738</v>
      </c>
      <c r="J23" s="106">
        <v>983</v>
      </c>
    </row>
    <row r="24" spans="1:11" ht="17.100000000000001" customHeight="1" x14ac:dyDescent="0.2">
      <c r="A24" s="181" t="s">
        <v>21</v>
      </c>
      <c r="B24" s="180">
        <v>1563</v>
      </c>
      <c r="C24" s="171" t="s">
        <v>94</v>
      </c>
      <c r="D24" s="171" t="s">
        <v>94</v>
      </c>
      <c r="E24" s="171" t="s">
        <v>94</v>
      </c>
      <c r="F24" s="171" t="s">
        <v>94</v>
      </c>
      <c r="G24" s="171" t="s">
        <v>94</v>
      </c>
      <c r="H24" s="171" t="s">
        <v>94</v>
      </c>
      <c r="I24" s="148">
        <v>1639</v>
      </c>
      <c r="J24" s="106">
        <v>764.67600000000004</v>
      </c>
    </row>
    <row r="25" spans="1:11" ht="17.100000000000001" customHeight="1" x14ac:dyDescent="0.2">
      <c r="A25" s="181" t="s">
        <v>10</v>
      </c>
      <c r="B25" s="180">
        <v>2136</v>
      </c>
      <c r="C25" s="171" t="s">
        <v>94</v>
      </c>
      <c r="D25" s="171" t="s">
        <v>94</v>
      </c>
      <c r="E25" s="171" t="s">
        <v>94</v>
      </c>
      <c r="F25" s="171" t="s">
        <v>94</v>
      </c>
      <c r="G25" s="171" t="s">
        <v>94</v>
      </c>
      <c r="H25" s="171" t="s">
        <v>94</v>
      </c>
      <c r="I25" s="148">
        <v>2267</v>
      </c>
      <c r="J25" s="106">
        <v>1662.4069999999999</v>
      </c>
    </row>
    <row r="26" spans="1:11" ht="17.100000000000001" customHeight="1" x14ac:dyDescent="0.2">
      <c r="A26" s="181" t="s">
        <v>3</v>
      </c>
      <c r="B26" s="180">
        <v>1262</v>
      </c>
      <c r="C26" s="171">
        <v>44</v>
      </c>
      <c r="D26" s="171">
        <v>59</v>
      </c>
      <c r="E26" s="171">
        <f>D26/C26*1000</f>
        <v>1340.9090909090908</v>
      </c>
      <c r="F26" s="171">
        <f>D26/J26*1000</f>
        <v>23.189955211942433</v>
      </c>
      <c r="G26" s="168">
        <f>C26/$C$5*100</f>
        <v>51.764705882352949</v>
      </c>
      <c r="H26" s="168">
        <f>D26/$D$5*100</f>
        <v>39.864864864864863</v>
      </c>
      <c r="I26" s="148">
        <v>1336</v>
      </c>
      <c r="J26" s="106">
        <v>2544.2049999999999</v>
      </c>
      <c r="K26" s="147"/>
    </row>
    <row r="27" spans="1:11" ht="17.100000000000001" customHeight="1" x14ac:dyDescent="0.2">
      <c r="A27" s="181" t="s">
        <v>80</v>
      </c>
      <c r="B27" s="180"/>
      <c r="C27" s="171" t="s">
        <v>94</v>
      </c>
      <c r="D27" s="171" t="s">
        <v>94</v>
      </c>
      <c r="E27" s="171" t="s">
        <v>94</v>
      </c>
      <c r="F27" s="171" t="s">
        <v>94</v>
      </c>
      <c r="G27" s="171" t="s">
        <v>94</v>
      </c>
      <c r="H27" s="171" t="s">
        <v>94</v>
      </c>
      <c r="J27" s="106">
        <v>497.52499999999998</v>
      </c>
    </row>
    <row r="28" spans="1:11" ht="17.100000000000001" customHeight="1" x14ac:dyDescent="0.2">
      <c r="A28" s="181" t="s">
        <v>76</v>
      </c>
      <c r="B28" s="180"/>
      <c r="C28" s="171" t="s">
        <v>94</v>
      </c>
      <c r="D28" s="171" t="s">
        <v>94</v>
      </c>
      <c r="E28" s="171" t="s">
        <v>94</v>
      </c>
      <c r="F28" s="171" t="s">
        <v>94</v>
      </c>
      <c r="G28" s="171" t="s">
        <v>94</v>
      </c>
      <c r="H28" s="171" t="s">
        <v>94</v>
      </c>
      <c r="J28" s="106">
        <v>571.17200000000003</v>
      </c>
    </row>
    <row r="29" spans="1:11" ht="17.100000000000001" customHeight="1" x14ac:dyDescent="0.2">
      <c r="A29" s="181" t="s">
        <v>1</v>
      </c>
      <c r="B29" s="180">
        <v>3163</v>
      </c>
      <c r="C29" s="171" t="s">
        <v>94</v>
      </c>
      <c r="D29" s="171" t="s">
        <v>94</v>
      </c>
      <c r="E29" s="171" t="s">
        <v>94</v>
      </c>
      <c r="F29" s="171" t="s">
        <v>94</v>
      </c>
      <c r="G29" s="171" t="s">
        <v>94</v>
      </c>
      <c r="H29" s="171" t="s">
        <v>94</v>
      </c>
      <c r="I29" s="148">
        <v>3405</v>
      </c>
      <c r="J29" s="106">
        <v>1646.0530000000001</v>
      </c>
    </row>
    <row r="30" spans="1:11" ht="17.100000000000001" customHeight="1" x14ac:dyDescent="0.2">
      <c r="A30" s="181" t="s">
        <v>73</v>
      </c>
      <c r="B30" s="180"/>
      <c r="C30" s="171" t="s">
        <v>94</v>
      </c>
      <c r="D30" s="171" t="s">
        <v>94</v>
      </c>
      <c r="E30" s="171" t="s">
        <v>94</v>
      </c>
      <c r="F30" s="171" t="s">
        <v>94</v>
      </c>
      <c r="G30" s="171" t="s">
        <v>94</v>
      </c>
      <c r="H30" s="171" t="s">
        <v>94</v>
      </c>
      <c r="J30" s="106">
        <v>258.68099999999998</v>
      </c>
    </row>
    <row r="31" spans="1:11" ht="17.100000000000001" customHeight="1" x14ac:dyDescent="0.2">
      <c r="A31" s="181" t="s">
        <v>0</v>
      </c>
      <c r="B31" s="180">
        <v>657</v>
      </c>
      <c r="C31" s="171" t="s">
        <v>94</v>
      </c>
      <c r="D31" s="171" t="s">
        <v>94</v>
      </c>
      <c r="E31" s="171" t="s">
        <v>94</v>
      </c>
      <c r="F31" s="171" t="s">
        <v>94</v>
      </c>
      <c r="G31" s="171" t="s">
        <v>94</v>
      </c>
      <c r="H31" s="171" t="s">
        <v>94</v>
      </c>
      <c r="I31" s="148">
        <v>700</v>
      </c>
      <c r="J31" s="106">
        <v>4812.3530000000001</v>
      </c>
    </row>
    <row r="32" spans="1:11" ht="17.100000000000001" customHeight="1" x14ac:dyDescent="0.2">
      <c r="A32" s="181" t="s">
        <v>74</v>
      </c>
      <c r="B32" s="180"/>
      <c r="C32" s="171" t="s">
        <v>94</v>
      </c>
      <c r="D32" s="171" t="s">
        <v>94</v>
      </c>
      <c r="E32" s="171" t="s">
        <v>94</v>
      </c>
      <c r="F32" s="171" t="s">
        <v>94</v>
      </c>
      <c r="G32" s="171" t="s">
        <v>94</v>
      </c>
      <c r="H32" s="171" t="s">
        <v>94</v>
      </c>
      <c r="J32" s="106">
        <v>718.20799999999997</v>
      </c>
    </row>
    <row r="33" spans="1:10" ht="17.100000000000001" customHeight="1" x14ac:dyDescent="0.2">
      <c r="A33" s="181" t="s">
        <v>19</v>
      </c>
      <c r="B33" s="180">
        <v>1493</v>
      </c>
      <c r="C33" s="171" t="s">
        <v>94</v>
      </c>
      <c r="D33" s="171" t="s">
        <v>94</v>
      </c>
      <c r="E33" s="171" t="s">
        <v>94</v>
      </c>
      <c r="F33" s="171" t="s">
        <v>94</v>
      </c>
      <c r="G33" s="171" t="s">
        <v>94</v>
      </c>
      <c r="H33" s="171" t="s">
        <v>94</v>
      </c>
      <c r="I33" s="148">
        <v>1583</v>
      </c>
      <c r="J33" s="106">
        <v>819.94100000000003</v>
      </c>
    </row>
    <row r="34" spans="1:10" ht="17.100000000000001" customHeight="1" x14ac:dyDescent="0.2">
      <c r="A34" s="181" t="s">
        <v>4</v>
      </c>
      <c r="B34" s="180">
        <v>1924</v>
      </c>
      <c r="C34" s="171">
        <v>25</v>
      </c>
      <c r="D34" s="171">
        <v>68</v>
      </c>
      <c r="E34" s="171">
        <f>D34/C34*1000</f>
        <v>2720</v>
      </c>
      <c r="F34" s="171">
        <f>D34/J34*1000</f>
        <v>39.180843794042438</v>
      </c>
      <c r="G34" s="168">
        <f>C34/$C$5*100</f>
        <v>29.411764705882355</v>
      </c>
      <c r="H34" s="168">
        <f>D34/$D$5*100</f>
        <v>45.945945945945951</v>
      </c>
      <c r="I34" s="148">
        <v>2056</v>
      </c>
      <c r="J34" s="106">
        <v>1735.5419999999999</v>
      </c>
    </row>
    <row r="35" spans="1:10" ht="17.100000000000001" customHeight="1" x14ac:dyDescent="0.2">
      <c r="A35" s="181" t="s">
        <v>18</v>
      </c>
      <c r="B35" s="180">
        <v>354</v>
      </c>
      <c r="C35" s="171" t="s">
        <v>94</v>
      </c>
      <c r="D35" s="171" t="s">
        <v>94</v>
      </c>
      <c r="E35" s="171" t="s">
        <v>94</v>
      </c>
      <c r="F35" s="171" t="s">
        <v>94</v>
      </c>
      <c r="G35" s="171" t="s">
        <v>94</v>
      </c>
      <c r="H35" s="171" t="s">
        <v>94</v>
      </c>
      <c r="I35" s="148">
        <v>376</v>
      </c>
      <c r="J35" s="106">
        <v>2508.395</v>
      </c>
    </row>
    <row r="36" spans="1:10" ht="17.100000000000001" customHeight="1" x14ac:dyDescent="0.2">
      <c r="A36" s="181" t="s">
        <v>16</v>
      </c>
      <c r="B36" s="180">
        <v>817</v>
      </c>
      <c r="C36" s="171" t="s">
        <v>94</v>
      </c>
      <c r="D36" s="171" t="s">
        <v>94</v>
      </c>
      <c r="E36" s="171" t="s">
        <v>94</v>
      </c>
      <c r="F36" s="171" t="s">
        <v>94</v>
      </c>
      <c r="G36" s="171" t="s">
        <v>94</v>
      </c>
      <c r="H36" s="171" t="s">
        <v>94</v>
      </c>
      <c r="I36" s="148">
        <v>862</v>
      </c>
      <c r="J36" s="106">
        <v>455.827</v>
      </c>
    </row>
    <row r="37" spans="1:10" ht="17.100000000000001" customHeight="1" x14ac:dyDescent="0.2">
      <c r="A37" s="181" t="s">
        <v>62</v>
      </c>
      <c r="B37" s="180"/>
      <c r="C37" s="171" t="s">
        <v>94</v>
      </c>
      <c r="D37" s="171" t="s">
        <v>94</v>
      </c>
      <c r="E37" s="171" t="s">
        <v>94</v>
      </c>
      <c r="F37" s="171" t="s">
        <v>94</v>
      </c>
      <c r="G37" s="171" t="s">
        <v>94</v>
      </c>
      <c r="H37" s="171" t="s">
        <v>94</v>
      </c>
      <c r="J37" s="106">
        <v>171.815</v>
      </c>
    </row>
    <row r="38" spans="1:10" ht="12.95" customHeight="1" x14ac:dyDescent="0.2">
      <c r="A38" s="185"/>
      <c r="B38" s="186"/>
      <c r="C38" s="187"/>
      <c r="D38" s="187"/>
      <c r="E38" s="186"/>
      <c r="F38" s="186"/>
      <c r="G38" s="187"/>
      <c r="H38" s="187"/>
      <c r="J38" s="161">
        <v>0</v>
      </c>
    </row>
    <row r="39" spans="1:10" s="160" customFormat="1" ht="12" x14ac:dyDescent="0.2">
      <c r="A39" s="182"/>
      <c r="B39" s="182"/>
      <c r="C39" s="182"/>
      <c r="D39" s="183"/>
      <c r="E39" s="183"/>
      <c r="F39" s="182"/>
      <c r="G39" s="182"/>
      <c r="H39" s="184" t="s">
        <v>79</v>
      </c>
    </row>
    <row r="40" spans="1:10" x14ac:dyDescent="0.2">
      <c r="D40" s="149"/>
      <c r="E40" s="149"/>
    </row>
  </sheetData>
  <sortState ref="A6:K37">
    <sortCondition ref="A6:A37"/>
  </sortState>
  <mergeCells count="2">
    <mergeCell ref="A1:H1"/>
    <mergeCell ref="A3:A4"/>
  </mergeCells>
  <phoneticPr fontId="0" type="noConversion"/>
  <printOptions horizontalCentered="1"/>
  <pageMargins left="0.74803149606299202" right="0.74803149606299202" top="0.75" bottom="0.75" header="0.511811023622047" footer="0.511811023622047"/>
  <pageSetup paperSize="9" orientation="portrait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0"/>
  <sheetViews>
    <sheetView view="pageBreakPreview" zoomScaleSheetLayoutView="100" workbookViewId="0">
      <selection activeCell="A3" sqref="A3:A4"/>
    </sheetView>
  </sheetViews>
  <sheetFormatPr defaultRowHeight="12.75" x14ac:dyDescent="0.2"/>
  <cols>
    <col min="1" max="1" width="13.7109375" style="3" customWidth="1"/>
    <col min="2" max="2" width="10.7109375" style="3" hidden="1" customWidth="1"/>
    <col min="3" max="6" width="11.7109375" style="3" customWidth="1"/>
    <col min="7" max="8" width="13.140625" style="3" customWidth="1"/>
    <col min="9" max="9" width="0" style="3" hidden="1" customWidth="1"/>
    <col min="10" max="10" width="9.42578125" style="3" hidden="1" customWidth="1"/>
    <col min="11" max="11" width="11.5703125" style="3" bestFit="1" customWidth="1"/>
    <col min="12" max="16384" width="9.140625" style="3"/>
  </cols>
  <sheetData>
    <row r="1" spans="1:11" ht="60" customHeight="1" x14ac:dyDescent="0.2">
      <c r="A1" s="224" t="s">
        <v>88</v>
      </c>
      <c r="B1" s="224"/>
      <c r="C1" s="224"/>
      <c r="D1" s="224"/>
      <c r="E1" s="224"/>
      <c r="F1" s="224"/>
      <c r="G1" s="224"/>
      <c r="H1" s="224"/>
    </row>
    <row r="2" spans="1:11" s="38" customFormat="1" ht="12.95" customHeight="1" x14ac:dyDescent="0.2">
      <c r="A2" s="36" t="s">
        <v>56</v>
      </c>
      <c r="B2" s="36"/>
      <c r="C2" s="36"/>
      <c r="D2" s="36"/>
      <c r="E2" s="36"/>
      <c r="F2" s="36"/>
      <c r="G2" s="36"/>
      <c r="H2" s="36"/>
    </row>
    <row r="3" spans="1:11" ht="54" customHeight="1" x14ac:dyDescent="0.2">
      <c r="A3" s="226" t="s">
        <v>41</v>
      </c>
      <c r="B3" s="191" t="s">
        <v>22</v>
      </c>
      <c r="C3" s="191" t="s">
        <v>36</v>
      </c>
      <c r="D3" s="191" t="s">
        <v>37</v>
      </c>
      <c r="E3" s="191" t="s">
        <v>38</v>
      </c>
      <c r="F3" s="194" t="s">
        <v>39</v>
      </c>
      <c r="G3" s="221" t="s">
        <v>58</v>
      </c>
      <c r="H3" s="191" t="s">
        <v>59</v>
      </c>
      <c r="J3" s="173" t="s">
        <v>97</v>
      </c>
    </row>
    <row r="4" spans="1:11" ht="20.100000000000001" customHeight="1" x14ac:dyDescent="0.2">
      <c r="A4" s="226"/>
      <c r="B4" s="6" t="s">
        <v>27</v>
      </c>
      <c r="C4" s="6" t="s">
        <v>40</v>
      </c>
      <c r="D4" s="6" t="s">
        <v>48</v>
      </c>
      <c r="E4" s="6" t="s">
        <v>34</v>
      </c>
      <c r="F4" s="163" t="s">
        <v>34</v>
      </c>
      <c r="G4" s="6" t="s">
        <v>44</v>
      </c>
      <c r="H4" s="6" t="s">
        <v>44</v>
      </c>
      <c r="J4" s="125"/>
    </row>
    <row r="5" spans="1:11" ht="26.1" customHeight="1" x14ac:dyDescent="0.2">
      <c r="A5" s="12" t="s">
        <v>57</v>
      </c>
      <c r="B5" s="11">
        <v>25345</v>
      </c>
      <c r="C5" s="14">
        <f>SUM(C6:C37)</f>
        <v>11.88</v>
      </c>
      <c r="D5" s="14">
        <f>SUM(D6:D37)</f>
        <v>209.12</v>
      </c>
      <c r="E5" s="162">
        <f>D5/C5*1000</f>
        <v>17602.693602693602</v>
      </c>
      <c r="F5" s="170">
        <f>D5/J5*1000</f>
        <v>5.4789069549185152</v>
      </c>
      <c r="G5" s="18">
        <f>SUM(G6:G37)</f>
        <v>100</v>
      </c>
      <c r="H5" s="18">
        <f>SUM(H6:H37)</f>
        <v>99.999999999999986</v>
      </c>
      <c r="J5" s="97">
        <v>38168.197</v>
      </c>
      <c r="K5" s="26"/>
    </row>
    <row r="6" spans="1:11" ht="17.100000000000001" customHeight="1" x14ac:dyDescent="0.2">
      <c r="A6" s="76" t="s">
        <v>8</v>
      </c>
      <c r="B6" s="8">
        <v>1110</v>
      </c>
      <c r="C6" s="15" t="s">
        <v>94</v>
      </c>
      <c r="D6" s="15" t="s">
        <v>94</v>
      </c>
      <c r="E6" s="150" t="s">
        <v>94</v>
      </c>
      <c r="F6" s="171" t="s">
        <v>94</v>
      </c>
      <c r="G6" s="17" t="s">
        <v>94</v>
      </c>
      <c r="H6" s="17" t="s">
        <v>94</v>
      </c>
      <c r="J6" s="106">
        <v>1414.3109999999999</v>
      </c>
      <c r="K6" s="26"/>
    </row>
    <row r="7" spans="1:11" ht="17.100000000000001" customHeight="1" x14ac:dyDescent="0.2">
      <c r="A7" s="76" t="s">
        <v>77</v>
      </c>
      <c r="B7" s="30"/>
      <c r="C7" s="79">
        <v>0.55000000000000004</v>
      </c>
      <c r="D7" s="79">
        <v>7.92</v>
      </c>
      <c r="E7" s="150">
        <f t="shared" ref="E7:E17" si="0">D7/C7*1000</f>
        <v>14399.999999999998</v>
      </c>
      <c r="F7" s="171">
        <f t="shared" ref="F7:F17" si="1">D7/J7*1000</f>
        <v>6.6830141744030422</v>
      </c>
      <c r="G7" s="15">
        <f t="shared" ref="G7:G17" si="2">C7/$C$5*100</f>
        <v>4.6296296296296298</v>
      </c>
      <c r="H7" s="15">
        <f t="shared" ref="H7:H17" si="3">D7/$D$5*100</f>
        <v>3.7872991583779645</v>
      </c>
      <c r="J7" s="106">
        <v>1185.0940000000001</v>
      </c>
      <c r="K7" s="26"/>
    </row>
    <row r="8" spans="1:11" ht="17.100000000000001" customHeight="1" x14ac:dyDescent="0.2">
      <c r="A8" s="76" t="s">
        <v>13</v>
      </c>
      <c r="B8" s="8">
        <v>967</v>
      </c>
      <c r="C8" s="15">
        <v>0.08</v>
      </c>
      <c r="D8" s="15">
        <v>1.1000000000000001</v>
      </c>
      <c r="E8" s="150">
        <f t="shared" si="0"/>
        <v>13750</v>
      </c>
      <c r="F8" s="171">
        <f t="shared" si="1"/>
        <v>0.84255096858893408</v>
      </c>
      <c r="G8" s="15">
        <f t="shared" si="2"/>
        <v>0.67340067340067333</v>
      </c>
      <c r="H8" s="15">
        <f t="shared" si="3"/>
        <v>0.52601377199693955</v>
      </c>
      <c r="J8" s="106">
        <v>1305.559</v>
      </c>
      <c r="K8" s="26"/>
    </row>
    <row r="9" spans="1:11" ht="17.100000000000001" customHeight="1" x14ac:dyDescent="0.2">
      <c r="A9" s="76" t="s">
        <v>12</v>
      </c>
      <c r="B9" s="8">
        <v>417</v>
      </c>
      <c r="C9" s="15">
        <v>0.01</v>
      </c>
      <c r="D9" s="15">
        <v>7.0000000000000007E-2</v>
      </c>
      <c r="E9" s="150">
        <f t="shared" si="0"/>
        <v>7000.0000000000009</v>
      </c>
      <c r="F9" s="171">
        <f t="shared" si="1"/>
        <v>0.13791826175703925</v>
      </c>
      <c r="G9" s="15">
        <f t="shared" si="2"/>
        <v>8.4175084175084167E-2</v>
      </c>
      <c r="H9" s="15">
        <f t="shared" si="3"/>
        <v>3.347360367253252E-2</v>
      </c>
      <c r="J9" s="106">
        <v>507.54700000000003</v>
      </c>
      <c r="K9" s="26"/>
    </row>
    <row r="10" spans="1:11" ht="17.100000000000001" customHeight="1" x14ac:dyDescent="0.2">
      <c r="A10" s="76" t="s">
        <v>20</v>
      </c>
      <c r="B10" s="8">
        <v>823</v>
      </c>
      <c r="C10" s="15">
        <v>0.06</v>
      </c>
      <c r="D10" s="15">
        <v>0.82</v>
      </c>
      <c r="E10" s="150">
        <f t="shared" si="0"/>
        <v>13666.666666666666</v>
      </c>
      <c r="F10" s="171">
        <f t="shared" si="1"/>
        <v>0.8470654347718295</v>
      </c>
      <c r="G10" s="15">
        <f t="shared" si="2"/>
        <v>0.50505050505050497</v>
      </c>
      <c r="H10" s="15">
        <f t="shared" si="3"/>
        <v>0.39211935730680947</v>
      </c>
      <c r="J10" s="106">
        <v>968.048</v>
      </c>
      <c r="K10" s="26"/>
    </row>
    <row r="11" spans="1:11" ht="17.100000000000001" customHeight="1" x14ac:dyDescent="0.2">
      <c r="A11" s="76" t="s">
        <v>2</v>
      </c>
      <c r="B11" s="8">
        <v>1472</v>
      </c>
      <c r="C11" s="15">
        <v>0.6</v>
      </c>
      <c r="D11" s="15">
        <v>9.15</v>
      </c>
      <c r="E11" s="150">
        <f t="shared" si="0"/>
        <v>15250.000000000002</v>
      </c>
      <c r="F11" s="171">
        <f t="shared" si="1"/>
        <v>5.3224627122222943</v>
      </c>
      <c r="G11" s="15">
        <f t="shared" si="2"/>
        <v>5.0505050505050502</v>
      </c>
      <c r="H11" s="15">
        <f t="shared" si="3"/>
        <v>4.3754781943381786</v>
      </c>
      <c r="J11" s="106">
        <v>1719.1289999999999</v>
      </c>
      <c r="K11" s="26"/>
    </row>
    <row r="12" spans="1:11" ht="17.100000000000001" customHeight="1" x14ac:dyDescent="0.2">
      <c r="A12" s="76" t="s">
        <v>17</v>
      </c>
      <c r="B12" s="8">
        <v>439</v>
      </c>
      <c r="C12" s="15">
        <v>0.37</v>
      </c>
      <c r="D12" s="15">
        <v>4.58</v>
      </c>
      <c r="E12" s="150">
        <f t="shared" si="0"/>
        <v>12378.378378378378</v>
      </c>
      <c r="F12" s="171">
        <f t="shared" si="1"/>
        <v>9.7675410535295377</v>
      </c>
      <c r="G12" s="15">
        <f t="shared" si="2"/>
        <v>3.1144781144781142</v>
      </c>
      <c r="H12" s="15">
        <f t="shared" si="3"/>
        <v>2.1901300688599847</v>
      </c>
      <c r="J12" s="106">
        <v>468.9</v>
      </c>
      <c r="K12" s="26"/>
    </row>
    <row r="13" spans="1:11" ht="17.100000000000001" customHeight="1" x14ac:dyDescent="0.2">
      <c r="A13" s="76" t="s">
        <v>15</v>
      </c>
      <c r="B13" s="8">
        <v>1287</v>
      </c>
      <c r="C13" s="15">
        <v>0.05</v>
      </c>
      <c r="D13" s="15">
        <v>0.65</v>
      </c>
      <c r="E13" s="150">
        <f t="shared" si="0"/>
        <v>13000</v>
      </c>
      <c r="F13" s="171">
        <f t="shared" si="1"/>
        <v>0.35030026121621016</v>
      </c>
      <c r="G13" s="15">
        <f t="shared" si="2"/>
        <v>0.42087542087542085</v>
      </c>
      <c r="H13" s="15">
        <f t="shared" si="3"/>
        <v>0.31082631981637338</v>
      </c>
      <c r="J13" s="106">
        <v>1855.5509999999999</v>
      </c>
      <c r="K13" s="26"/>
    </row>
    <row r="14" spans="1:11" ht="17.100000000000001" customHeight="1" x14ac:dyDescent="0.2">
      <c r="A14" s="76" t="s">
        <v>67</v>
      </c>
      <c r="B14" s="8">
        <v>474</v>
      </c>
      <c r="C14" s="15">
        <v>1.55</v>
      </c>
      <c r="D14" s="15">
        <v>25.74</v>
      </c>
      <c r="E14" s="150">
        <f t="shared" si="0"/>
        <v>16606.451612903224</v>
      </c>
      <c r="F14" s="171">
        <f t="shared" si="1"/>
        <v>16.483833163627978</v>
      </c>
      <c r="G14" s="15">
        <f t="shared" si="2"/>
        <v>13.047138047138047</v>
      </c>
      <c r="H14" s="15">
        <f t="shared" si="3"/>
        <v>12.308722264728384</v>
      </c>
      <c r="J14" s="106">
        <v>1561.53</v>
      </c>
      <c r="K14" s="26"/>
    </row>
    <row r="15" spans="1:11" ht="17.100000000000001" customHeight="1" x14ac:dyDescent="0.2">
      <c r="A15" s="76" t="s">
        <v>68</v>
      </c>
      <c r="B15" s="8">
        <v>914</v>
      </c>
      <c r="C15" s="15">
        <v>1.33</v>
      </c>
      <c r="D15" s="15">
        <v>16.04</v>
      </c>
      <c r="E15" s="150">
        <f t="shared" si="0"/>
        <v>12060.150375939847</v>
      </c>
      <c r="F15" s="171">
        <f t="shared" si="1"/>
        <v>15.574312482461906</v>
      </c>
      <c r="G15" s="15">
        <f t="shared" si="2"/>
        <v>11.195286195286196</v>
      </c>
      <c r="H15" s="15">
        <f t="shared" si="3"/>
        <v>7.6702371843917359</v>
      </c>
      <c r="J15" s="106">
        <v>1029.9010000000001</v>
      </c>
      <c r="K15" s="26"/>
    </row>
    <row r="16" spans="1:11" ht="17.100000000000001" customHeight="1" x14ac:dyDescent="0.2">
      <c r="A16" s="76" t="s">
        <v>6</v>
      </c>
      <c r="B16" s="8">
        <v>650</v>
      </c>
      <c r="C16" s="15">
        <v>0.04</v>
      </c>
      <c r="D16" s="15">
        <v>1.49</v>
      </c>
      <c r="E16" s="150">
        <f t="shared" si="0"/>
        <v>37250</v>
      </c>
      <c r="F16" s="171">
        <f t="shared" si="1"/>
        <v>2.6741806956459313</v>
      </c>
      <c r="G16" s="15">
        <f t="shared" si="2"/>
        <v>0.33670033670033667</v>
      </c>
      <c r="H16" s="15">
        <f t="shared" si="3"/>
        <v>0.71250956388676356</v>
      </c>
      <c r="J16" s="106">
        <v>557.17999999999995</v>
      </c>
      <c r="K16" s="26"/>
    </row>
    <row r="17" spans="1:11" ht="17.100000000000001" customHeight="1" x14ac:dyDescent="0.2">
      <c r="A17" s="76" t="s">
        <v>9</v>
      </c>
      <c r="B17" s="8">
        <v>848</v>
      </c>
      <c r="C17" s="15">
        <v>0.03</v>
      </c>
      <c r="D17" s="15">
        <v>0.38</v>
      </c>
      <c r="E17" s="150">
        <f t="shared" si="0"/>
        <v>12666.666666666668</v>
      </c>
      <c r="F17" s="171">
        <f t="shared" si="1"/>
        <v>0.35992790075840597</v>
      </c>
      <c r="G17" s="15">
        <f t="shared" si="2"/>
        <v>0.25252525252525249</v>
      </c>
      <c r="H17" s="15">
        <f t="shared" si="3"/>
        <v>0.18171384850803365</v>
      </c>
      <c r="J17" s="106">
        <v>1055.7670000000001</v>
      </c>
      <c r="K17" s="26"/>
    </row>
    <row r="18" spans="1:11" ht="17.100000000000001" customHeight="1" x14ac:dyDescent="0.2">
      <c r="A18" s="76" t="s">
        <v>7</v>
      </c>
      <c r="B18" s="8">
        <v>478</v>
      </c>
      <c r="C18" s="15" t="s">
        <v>94</v>
      </c>
      <c r="D18" s="15" t="s">
        <v>94</v>
      </c>
      <c r="E18" s="150" t="s">
        <v>94</v>
      </c>
      <c r="F18" s="171" t="s">
        <v>94</v>
      </c>
      <c r="G18" s="17" t="s">
        <v>94</v>
      </c>
      <c r="H18" s="17" t="s">
        <v>94</v>
      </c>
      <c r="J18" s="106">
        <v>754.47699999999998</v>
      </c>
      <c r="K18" s="26"/>
    </row>
    <row r="19" spans="1:11" ht="17.100000000000001" customHeight="1" x14ac:dyDescent="0.2">
      <c r="A19" s="76" t="s">
        <v>71</v>
      </c>
      <c r="B19" s="30"/>
      <c r="C19" s="79">
        <v>0.53</v>
      </c>
      <c r="D19" s="79">
        <v>6.91</v>
      </c>
      <c r="E19" s="150">
        <f>D19/C19*1000</f>
        <v>13037.735849056604</v>
      </c>
      <c r="F19" s="171">
        <f>D19/J19*1000</f>
        <v>6.4777950373152873</v>
      </c>
      <c r="G19" s="15">
        <f>C19/$C$5*100</f>
        <v>4.4612794612794611</v>
      </c>
      <c r="H19" s="15">
        <f>D19/$D$5*100</f>
        <v>3.304322876817138</v>
      </c>
      <c r="J19" s="106">
        <v>1066.721</v>
      </c>
      <c r="K19" s="26"/>
    </row>
    <row r="20" spans="1:11" ht="17.100000000000001" customHeight="1" x14ac:dyDescent="0.2">
      <c r="A20" s="76" t="s">
        <v>5</v>
      </c>
      <c r="B20" s="8">
        <v>731</v>
      </c>
      <c r="C20" s="15">
        <v>0.02</v>
      </c>
      <c r="D20" s="15">
        <v>0.4</v>
      </c>
      <c r="E20" s="150">
        <f>D20/C20*1000</f>
        <v>20000</v>
      </c>
      <c r="F20" s="171">
        <f>D20/J20*1000</f>
        <v>0.3343561846281416</v>
      </c>
      <c r="G20" s="15">
        <f>C20/$C$5*100</f>
        <v>0.16835016835016833</v>
      </c>
      <c r="H20" s="15">
        <f>D20/$D$5*100</f>
        <v>0.1912777352716144</v>
      </c>
      <c r="J20" s="106">
        <v>1196.329</v>
      </c>
      <c r="K20" s="26"/>
    </row>
    <row r="21" spans="1:11" ht="17.100000000000001" customHeight="1" x14ac:dyDescent="0.2">
      <c r="A21" s="76" t="s">
        <v>11</v>
      </c>
      <c r="B21" s="8">
        <v>1105</v>
      </c>
      <c r="C21" s="15" t="s">
        <v>94</v>
      </c>
      <c r="D21" s="15" t="s">
        <v>94</v>
      </c>
      <c r="E21" s="150" t="s">
        <v>94</v>
      </c>
      <c r="F21" s="171" t="s">
        <v>94</v>
      </c>
      <c r="G21" s="17" t="s">
        <v>94</v>
      </c>
      <c r="H21" s="17" t="s">
        <v>94</v>
      </c>
      <c r="J21" s="106">
        <v>841.05499999999995</v>
      </c>
      <c r="K21" s="26"/>
    </row>
    <row r="22" spans="1:11" ht="17.100000000000001" customHeight="1" x14ac:dyDescent="0.2">
      <c r="A22" s="76" t="s">
        <v>81</v>
      </c>
      <c r="B22" s="30"/>
      <c r="C22" s="79">
        <v>0.23</v>
      </c>
      <c r="D22" s="79">
        <v>3.23</v>
      </c>
      <c r="E22" s="150">
        <f>D22/C22*1000</f>
        <v>14043.478260869564</v>
      </c>
      <c r="F22" s="171">
        <f>D22/J22*1000</f>
        <v>5.0261187004293211</v>
      </c>
      <c r="G22" s="15">
        <f>C22/$C$5*100</f>
        <v>1.936026936026936</v>
      </c>
      <c r="H22" s="15">
        <f>D22/$D$5*100</f>
        <v>1.5445677123182862</v>
      </c>
      <c r="J22" s="106">
        <v>642.64300000000003</v>
      </c>
      <c r="K22" s="26"/>
    </row>
    <row r="23" spans="1:11" ht="17.100000000000001" customHeight="1" x14ac:dyDescent="0.2">
      <c r="A23" s="76" t="s">
        <v>14</v>
      </c>
      <c r="B23" s="8">
        <v>691</v>
      </c>
      <c r="C23" s="15" t="s">
        <v>94</v>
      </c>
      <c r="D23" s="16" t="s">
        <v>94</v>
      </c>
      <c r="E23" s="150" t="s">
        <v>94</v>
      </c>
      <c r="F23" s="171" t="s">
        <v>94</v>
      </c>
      <c r="G23" s="17" t="s">
        <v>94</v>
      </c>
      <c r="H23" s="17" t="s">
        <v>94</v>
      </c>
      <c r="J23" s="106">
        <v>983</v>
      </c>
      <c r="K23" s="26"/>
    </row>
    <row r="24" spans="1:11" ht="17.100000000000001" customHeight="1" x14ac:dyDescent="0.2">
      <c r="A24" s="76" t="s">
        <v>21</v>
      </c>
      <c r="B24" s="8">
        <v>1563</v>
      </c>
      <c r="C24" s="15">
        <v>1.1000000000000001</v>
      </c>
      <c r="D24" s="16">
        <v>16.55</v>
      </c>
      <c r="E24" s="150">
        <f t="shared" ref="E24:E32" si="4">D24/C24*1000</f>
        <v>15045.454545454544</v>
      </c>
      <c r="F24" s="171">
        <f t="shared" ref="F24:F32" si="5">D24/J24*1000</f>
        <v>21.643153440149813</v>
      </c>
      <c r="G24" s="15">
        <f t="shared" ref="G24:G32" si="6">C24/$C$5*100</f>
        <v>9.2592592592592595</v>
      </c>
      <c r="H24" s="15">
        <f t="shared" ref="H24:H32" si="7">D24/$D$5*100</f>
        <v>7.9141162968630452</v>
      </c>
      <c r="J24" s="106">
        <v>764.67600000000004</v>
      </c>
      <c r="K24" s="26"/>
    </row>
    <row r="25" spans="1:11" ht="17.100000000000001" customHeight="1" x14ac:dyDescent="0.2">
      <c r="A25" s="76" t="s">
        <v>10</v>
      </c>
      <c r="B25" s="8">
        <v>2136</v>
      </c>
      <c r="C25" s="15">
        <v>0.17</v>
      </c>
      <c r="D25" s="16">
        <v>2.2799999999999998</v>
      </c>
      <c r="E25" s="150">
        <f t="shared" si="4"/>
        <v>13411.764705882351</v>
      </c>
      <c r="F25" s="171">
        <f t="shared" si="5"/>
        <v>1.3715052932284331</v>
      </c>
      <c r="G25" s="15">
        <f t="shared" si="6"/>
        <v>1.430976430976431</v>
      </c>
      <c r="H25" s="15">
        <f t="shared" si="7"/>
        <v>1.0902830910482018</v>
      </c>
      <c r="J25" s="106">
        <v>1662.4069999999999</v>
      </c>
      <c r="K25" s="26"/>
    </row>
    <row r="26" spans="1:11" ht="17.100000000000001" customHeight="1" x14ac:dyDescent="0.2">
      <c r="A26" s="76" t="s">
        <v>3</v>
      </c>
      <c r="B26" s="8">
        <v>1262</v>
      </c>
      <c r="C26" s="15">
        <v>0.11</v>
      </c>
      <c r="D26" s="15">
        <v>1.42</v>
      </c>
      <c r="E26" s="150">
        <f t="shared" si="4"/>
        <v>12909.090909090908</v>
      </c>
      <c r="F26" s="171">
        <f t="shared" si="5"/>
        <v>0.55813112543997034</v>
      </c>
      <c r="G26" s="15">
        <f t="shared" si="6"/>
        <v>0.92592592592592582</v>
      </c>
      <c r="H26" s="15">
        <f t="shared" si="7"/>
        <v>0.67903596021423096</v>
      </c>
      <c r="J26" s="106">
        <v>2544.2049999999999</v>
      </c>
      <c r="K26" s="26"/>
    </row>
    <row r="27" spans="1:11" ht="17.100000000000001" customHeight="1" x14ac:dyDescent="0.2">
      <c r="A27" s="76" t="s">
        <v>80</v>
      </c>
      <c r="B27" s="30"/>
      <c r="C27" s="79">
        <v>0.75</v>
      </c>
      <c r="D27" s="79">
        <v>10.01</v>
      </c>
      <c r="E27" s="150">
        <f t="shared" si="4"/>
        <v>13346.666666666666</v>
      </c>
      <c r="F27" s="171">
        <f t="shared" si="5"/>
        <v>20.119591980302499</v>
      </c>
      <c r="G27" s="15">
        <f t="shared" si="6"/>
        <v>6.3131313131313123</v>
      </c>
      <c r="H27" s="15">
        <f t="shared" si="7"/>
        <v>4.7867253251721493</v>
      </c>
      <c r="J27" s="106">
        <v>497.52499999999998</v>
      </c>
      <c r="K27" s="26"/>
    </row>
    <row r="28" spans="1:11" ht="17.100000000000001" customHeight="1" x14ac:dyDescent="0.2">
      <c r="A28" s="76" t="s">
        <v>72</v>
      </c>
      <c r="B28" s="30"/>
      <c r="C28" s="79">
        <v>7.0000000000000007E-2</v>
      </c>
      <c r="D28" s="79">
        <v>0.89</v>
      </c>
      <c r="E28" s="150">
        <f t="shared" si="4"/>
        <v>12714.285714285714</v>
      </c>
      <c r="F28" s="171">
        <f t="shared" si="5"/>
        <v>1.5581996316346038</v>
      </c>
      <c r="G28" s="15">
        <f t="shared" si="6"/>
        <v>0.58922558922558921</v>
      </c>
      <c r="H28" s="15">
        <f t="shared" si="7"/>
        <v>0.42559296097934202</v>
      </c>
      <c r="J28" s="106">
        <v>571.17200000000003</v>
      </c>
      <c r="K28" s="26"/>
    </row>
    <row r="29" spans="1:11" ht="17.100000000000001" customHeight="1" x14ac:dyDescent="0.2">
      <c r="A29" s="76" t="s">
        <v>1</v>
      </c>
      <c r="B29" s="8">
        <v>3163</v>
      </c>
      <c r="C29" s="15">
        <v>0.01</v>
      </c>
      <c r="D29" s="15">
        <v>0.09</v>
      </c>
      <c r="E29" s="150">
        <f t="shared" si="4"/>
        <v>9000</v>
      </c>
      <c r="F29" s="171">
        <f t="shared" si="5"/>
        <v>5.4676246755116627E-2</v>
      </c>
      <c r="G29" s="15">
        <f t="shared" si="6"/>
        <v>8.4175084175084167E-2</v>
      </c>
      <c r="H29" s="15">
        <f t="shared" si="7"/>
        <v>4.3037490436113233E-2</v>
      </c>
      <c r="J29" s="106">
        <v>1646.0530000000001</v>
      </c>
      <c r="K29" s="26"/>
    </row>
    <row r="30" spans="1:11" ht="17.100000000000001" customHeight="1" x14ac:dyDescent="0.2">
      <c r="A30" s="76" t="s">
        <v>73</v>
      </c>
      <c r="B30" s="30"/>
      <c r="C30" s="79">
        <v>7.0000000000000007E-2</v>
      </c>
      <c r="D30" s="79">
        <v>0.81</v>
      </c>
      <c r="E30" s="150">
        <f t="shared" si="4"/>
        <v>11571.428571428571</v>
      </c>
      <c r="F30" s="171">
        <f t="shared" si="5"/>
        <v>3.1312697878854654</v>
      </c>
      <c r="G30" s="15">
        <f t="shared" si="6"/>
        <v>0.58922558922558921</v>
      </c>
      <c r="H30" s="15">
        <f t="shared" si="7"/>
        <v>0.38733741392501914</v>
      </c>
      <c r="J30" s="106">
        <v>258.68099999999998</v>
      </c>
      <c r="K30" s="26"/>
    </row>
    <row r="31" spans="1:11" ht="17.100000000000001" customHeight="1" x14ac:dyDescent="0.2">
      <c r="A31" s="76" t="s">
        <v>0</v>
      </c>
      <c r="B31" s="8">
        <v>657</v>
      </c>
      <c r="C31" s="15">
        <v>0.06</v>
      </c>
      <c r="D31" s="15">
        <v>0.41</v>
      </c>
      <c r="E31" s="150">
        <f t="shared" si="4"/>
        <v>6833.333333333333</v>
      </c>
      <c r="F31" s="171">
        <f t="shared" si="5"/>
        <v>8.5197407588346069E-2</v>
      </c>
      <c r="G31" s="15">
        <f t="shared" si="6"/>
        <v>0.50505050505050497</v>
      </c>
      <c r="H31" s="15">
        <f t="shared" si="7"/>
        <v>0.19605967865340473</v>
      </c>
      <c r="J31" s="106">
        <v>4812.3530000000001</v>
      </c>
      <c r="K31" s="26"/>
    </row>
    <row r="32" spans="1:11" ht="17.100000000000001" customHeight="1" x14ac:dyDescent="0.2">
      <c r="A32" s="76" t="s">
        <v>74</v>
      </c>
      <c r="B32" s="30"/>
      <c r="C32" s="79">
        <v>0.2</v>
      </c>
      <c r="D32" s="79">
        <v>2.42</v>
      </c>
      <c r="E32" s="150">
        <f t="shared" si="4"/>
        <v>12100</v>
      </c>
      <c r="F32" s="171">
        <f t="shared" si="5"/>
        <v>3.3694974157904114</v>
      </c>
      <c r="G32" s="15">
        <f t="shared" si="6"/>
        <v>1.6835016835016834</v>
      </c>
      <c r="H32" s="15">
        <f t="shared" si="7"/>
        <v>1.157230298393267</v>
      </c>
      <c r="J32" s="106">
        <v>718.20799999999997</v>
      </c>
      <c r="K32" s="26"/>
    </row>
    <row r="33" spans="1:11" ht="17.100000000000001" customHeight="1" x14ac:dyDescent="0.2">
      <c r="A33" s="76" t="s">
        <v>19</v>
      </c>
      <c r="B33" s="8">
        <v>1493</v>
      </c>
      <c r="C33" s="15" t="s">
        <v>94</v>
      </c>
      <c r="D33" s="15" t="s">
        <v>94</v>
      </c>
      <c r="E33" s="150" t="s">
        <v>94</v>
      </c>
      <c r="F33" s="171" t="s">
        <v>94</v>
      </c>
      <c r="G33" s="17" t="s">
        <v>94</v>
      </c>
      <c r="H33" s="17" t="s">
        <v>94</v>
      </c>
      <c r="J33" s="106">
        <v>819.94100000000003</v>
      </c>
      <c r="K33" s="26"/>
    </row>
    <row r="34" spans="1:11" ht="17.100000000000001" customHeight="1" x14ac:dyDescent="0.2">
      <c r="A34" s="76" t="s">
        <v>4</v>
      </c>
      <c r="B34" s="8">
        <v>1924</v>
      </c>
      <c r="C34" s="16">
        <v>0.06</v>
      </c>
      <c r="D34" s="16">
        <v>0.45</v>
      </c>
      <c r="E34" s="150">
        <f>D34/C34*1000</f>
        <v>7500.0000000000009</v>
      </c>
      <c r="F34" s="171">
        <f>D34/J34*1000</f>
        <v>0.2592849956958691</v>
      </c>
      <c r="G34" s="15">
        <f>C34/$C$5*100</f>
        <v>0.50505050505050497</v>
      </c>
      <c r="H34" s="15">
        <f>D34/$D$5*100</f>
        <v>0.21518745218056617</v>
      </c>
      <c r="J34" s="106">
        <v>1735.5419999999999</v>
      </c>
      <c r="K34" s="26"/>
    </row>
    <row r="35" spans="1:11" ht="17.100000000000001" customHeight="1" x14ac:dyDescent="0.2">
      <c r="A35" s="76" t="s">
        <v>18</v>
      </c>
      <c r="B35" s="8">
        <v>354</v>
      </c>
      <c r="C35" s="16">
        <v>3.83</v>
      </c>
      <c r="D35" s="16">
        <v>95.31</v>
      </c>
      <c r="E35" s="150">
        <f>D35/C35*1000</f>
        <v>24885.117493472586</v>
      </c>
      <c r="F35" s="171">
        <f>D35/J35*1000</f>
        <v>37.996408061728715</v>
      </c>
      <c r="G35" s="15">
        <f>C35/$C$5*100</f>
        <v>32.239057239057239</v>
      </c>
      <c r="H35" s="15">
        <f>D35/$D$5*100</f>
        <v>45.576702371843922</v>
      </c>
      <c r="J35" s="106">
        <v>2508.395</v>
      </c>
      <c r="K35" s="26"/>
    </row>
    <row r="36" spans="1:11" ht="17.100000000000001" customHeight="1" x14ac:dyDescent="0.2">
      <c r="A36" s="76" t="s">
        <v>16</v>
      </c>
      <c r="B36" s="8">
        <v>817</v>
      </c>
      <c r="C36" s="16" t="s">
        <v>94</v>
      </c>
      <c r="D36" s="16" t="s">
        <v>94</v>
      </c>
      <c r="E36" s="150" t="s">
        <v>94</v>
      </c>
      <c r="F36" s="171" t="s">
        <v>94</v>
      </c>
      <c r="G36" s="17" t="s">
        <v>94</v>
      </c>
      <c r="H36" s="17" t="s">
        <v>94</v>
      </c>
      <c r="J36" s="106">
        <v>455.827</v>
      </c>
      <c r="K36" s="26"/>
    </row>
    <row r="37" spans="1:11" ht="17.100000000000001" customHeight="1" x14ac:dyDescent="0.2">
      <c r="A37" s="76" t="s">
        <v>62</v>
      </c>
      <c r="B37" s="8"/>
      <c r="C37" s="16" t="s">
        <v>94</v>
      </c>
      <c r="D37" s="16" t="s">
        <v>94</v>
      </c>
      <c r="E37" s="150" t="s">
        <v>94</v>
      </c>
      <c r="F37" s="171" t="s">
        <v>94</v>
      </c>
      <c r="G37" s="17" t="s">
        <v>94</v>
      </c>
      <c r="H37" s="17" t="s">
        <v>94</v>
      </c>
      <c r="J37" s="106">
        <v>171.815</v>
      </c>
      <c r="K37" s="26"/>
    </row>
    <row r="38" spans="1:11" ht="12.95" customHeight="1" x14ac:dyDescent="0.2">
      <c r="C38" s="29"/>
      <c r="D38" s="26"/>
      <c r="G38" s="26"/>
      <c r="H38" s="26"/>
      <c r="K38" s="26"/>
    </row>
    <row r="39" spans="1:11" s="38" customFormat="1" ht="12" x14ac:dyDescent="0.2">
      <c r="D39" s="20"/>
      <c r="E39" s="20"/>
      <c r="H39" s="21" t="s">
        <v>79</v>
      </c>
      <c r="K39" s="44"/>
    </row>
    <row r="40" spans="1:11" x14ac:dyDescent="0.2">
      <c r="D40" s="1"/>
      <c r="E40" s="1"/>
    </row>
  </sheetData>
  <sortState ref="A6:K37">
    <sortCondition ref="A6:A37"/>
  </sortState>
  <mergeCells count="2">
    <mergeCell ref="A1:H1"/>
    <mergeCell ref="A3:A4"/>
  </mergeCells>
  <printOptions horizontalCentered="1"/>
  <pageMargins left="0.74803149606299202" right="0.74803149606299202" top="0.75" bottom="0.75" header="0.511811023622047" footer="0.511811023622047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Table4</vt:lpstr>
      <vt:lpstr>Table5</vt:lpstr>
      <vt:lpstr>Table6</vt:lpstr>
      <vt:lpstr>Table7</vt:lpstr>
      <vt:lpstr>Table8</vt:lpstr>
      <vt:lpstr>Table9</vt:lpstr>
      <vt:lpstr>Table10</vt:lpstr>
      <vt:lpstr>Table11</vt:lpstr>
      <vt:lpstr>Table12</vt:lpstr>
      <vt:lpstr>Table13</vt:lpstr>
      <vt:lpstr>Table14</vt:lpstr>
      <vt:lpstr>Table15</vt:lpstr>
      <vt:lpstr>Table10!Print_Area</vt:lpstr>
      <vt:lpstr>Table11!Print_Area</vt:lpstr>
      <vt:lpstr>Table12!Print_Area</vt:lpstr>
      <vt:lpstr>Table13!Print_Area</vt:lpstr>
      <vt:lpstr>Table14!Print_Area</vt:lpstr>
      <vt:lpstr>Table15!Print_Area</vt:lpstr>
      <vt:lpstr>Table4!Print_Area</vt:lpstr>
      <vt:lpstr>Table5!Print_Area</vt:lpstr>
      <vt:lpstr>Table6!Print_Area</vt:lpstr>
      <vt:lpstr>Table7!Print_Area</vt:lpstr>
      <vt:lpstr>Table8!Print_Area</vt:lpstr>
      <vt:lpstr>Table9!Print_Area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</dc:creator>
  <cp:lastModifiedBy>Jawad Hussain</cp:lastModifiedBy>
  <cp:lastPrinted>2021-08-13T07:58:53Z</cp:lastPrinted>
  <dcterms:created xsi:type="dcterms:W3CDTF">2002-03-19T07:57:07Z</dcterms:created>
  <dcterms:modified xsi:type="dcterms:W3CDTF">2021-08-13T07:59:06Z</dcterms:modified>
</cp:coreProperties>
</file>