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qib\Desktop\DS 2021==final_04082021\Agriculture\"/>
    </mc:Choice>
  </mc:AlternateContent>
  <bookViews>
    <workbookView xWindow="-120" yWindow="-120" windowWidth="29040" windowHeight="15840" activeTab="3"/>
  </bookViews>
  <sheets>
    <sheet name="Agri" sheetId="6" r:id="rId1"/>
    <sheet name="Livestock" sheetId="8" r:id="rId2"/>
    <sheet name="Elect" sheetId="10" r:id="rId3"/>
    <sheet name="Oil &amp; Gas" sheetId="12" r:id="rId4"/>
  </sheets>
  <definedNames>
    <definedName name="_xlnm.Print_Area" localSheetId="0">Agri!$A$1:$E$36</definedName>
    <definedName name="_xlnm.Print_Area" localSheetId="2">Elect!$A$1:$G$10</definedName>
    <definedName name="_xlnm.Print_Area" localSheetId="1">Livestock!$A$1:$G$26</definedName>
    <definedName name="_xlnm.Print_Area" localSheetId="3">'Oil &amp; Gas'!$A$1:$G$10</definedName>
  </definedNames>
  <calcPr calcId="162913"/>
</workbook>
</file>

<file path=xl/calcChain.xml><?xml version="1.0" encoding="utf-8"?>
<calcChain xmlns="http://schemas.openxmlformats.org/spreadsheetml/2006/main">
  <c r="I2" i="10" l="1"/>
  <c r="I3" i="10" s="1"/>
  <c r="H3" i="10"/>
  <c r="M4" i="10"/>
  <c r="H5" i="10"/>
  <c r="I5" i="10"/>
  <c r="M5" i="10"/>
  <c r="H6" i="10"/>
  <c r="M6" i="10"/>
  <c r="H8" i="10"/>
  <c r="E5" i="12" l="1"/>
  <c r="G5" i="12" s="1"/>
  <c r="G4" i="12"/>
  <c r="E7" i="12"/>
  <c r="F7" i="12"/>
  <c r="G7" i="12" s="1"/>
  <c r="G8" i="12"/>
  <c r="C28" i="6" l="1"/>
  <c r="D6" i="6"/>
  <c r="D4" i="6" s="1"/>
  <c r="C6" i="6"/>
  <c r="C4" i="6" s="1"/>
  <c r="E32" i="6" l="1"/>
  <c r="E31" i="6"/>
  <c r="E30" i="6"/>
  <c r="E29" i="6"/>
  <c r="E28" i="6"/>
  <c r="E27" i="6"/>
  <c r="E26" i="6"/>
  <c r="E25" i="6"/>
  <c r="E24" i="6"/>
  <c r="E23" i="6"/>
  <c r="E22" i="6"/>
  <c r="E21" i="6"/>
  <c r="E19" i="6"/>
  <c r="E17" i="6"/>
  <c r="E16" i="6"/>
  <c r="E15" i="6"/>
  <c r="E14" i="6"/>
  <c r="E13" i="6"/>
  <c r="E12" i="6"/>
  <c r="E11" i="6"/>
  <c r="E10" i="6"/>
  <c r="E9" i="6"/>
  <c r="E8" i="6"/>
  <c r="E7" i="6"/>
  <c r="E6" i="6"/>
  <c r="E4" i="6"/>
  <c r="E22" i="8"/>
  <c r="E21" i="8"/>
  <c r="E20" i="8"/>
  <c r="E19" i="8"/>
  <c r="G15" i="8"/>
  <c r="G14" i="8"/>
  <c r="G13" i="8"/>
  <c r="G12" i="8"/>
  <c r="G11" i="8"/>
  <c r="G10" i="8"/>
  <c r="G9" i="8"/>
  <c r="G8" i="8"/>
  <c r="G7" i="8"/>
  <c r="G6" i="8"/>
  <c r="G5" i="8"/>
  <c r="G4" i="8"/>
  <c r="G4" i="10" l="1"/>
  <c r="G3" i="10"/>
</calcChain>
</file>

<file path=xl/sharedStrings.xml><?xml version="1.0" encoding="utf-8"?>
<sst xmlns="http://schemas.openxmlformats.org/spreadsheetml/2006/main" count="189" uniqueCount="112">
  <si>
    <t>Unit</t>
  </si>
  <si>
    <t>Year</t>
  </si>
  <si>
    <t>Pakistan</t>
  </si>
  <si>
    <t>(A)</t>
  </si>
  <si>
    <t>000 Tonnes</t>
  </si>
  <si>
    <t>(B)</t>
  </si>
  <si>
    <t>Under 1.0 Acres</t>
  </si>
  <si>
    <t>1.0 to under 2.5 Acres</t>
  </si>
  <si>
    <t>2.5 to under 5.0 Acres</t>
  </si>
  <si>
    <t>5.0 to under 7.5 Acres</t>
  </si>
  <si>
    <t>7.5 to under 12.5 Acres</t>
  </si>
  <si>
    <t>12.5 to under 25.0 Acres</t>
  </si>
  <si>
    <t>25.0 to under 50.0 Acres</t>
  </si>
  <si>
    <t>Cattle</t>
  </si>
  <si>
    <t>Buffaloes</t>
  </si>
  <si>
    <t>Sheep</t>
  </si>
  <si>
    <t>Goats</t>
  </si>
  <si>
    <t>i)</t>
  </si>
  <si>
    <t>ii)</t>
  </si>
  <si>
    <t>iii)</t>
  </si>
  <si>
    <t>iv)</t>
  </si>
  <si>
    <t>v)</t>
  </si>
  <si>
    <t>vi)</t>
  </si>
  <si>
    <t>vii)</t>
  </si>
  <si>
    <t>viii)</t>
  </si>
  <si>
    <t>ix)</t>
  </si>
  <si>
    <t>x)</t>
  </si>
  <si>
    <t>xi)</t>
  </si>
  <si>
    <t>xii)</t>
  </si>
  <si>
    <t>Government Farms</t>
  </si>
  <si>
    <t>Private Farms</t>
  </si>
  <si>
    <t>Government Farms Area</t>
  </si>
  <si>
    <t>Private Farms Area</t>
  </si>
  <si>
    <t>Geographical Area</t>
  </si>
  <si>
    <t>Reported Area</t>
  </si>
  <si>
    <t>Cultivated Area</t>
  </si>
  <si>
    <t>Net Sown Area</t>
  </si>
  <si>
    <t>Current Fallow</t>
  </si>
  <si>
    <t>Total Cropped Area</t>
  </si>
  <si>
    <t>Area sown More than once</t>
  </si>
  <si>
    <t>Un-Cultivated Area</t>
  </si>
  <si>
    <t>Forest Area</t>
  </si>
  <si>
    <t>Culturable Waste</t>
  </si>
  <si>
    <t>Wheat</t>
  </si>
  <si>
    <t>Rice</t>
  </si>
  <si>
    <t>Jowar</t>
  </si>
  <si>
    <t>Bajra/Millet</t>
  </si>
  <si>
    <t>Maize</t>
  </si>
  <si>
    <t>Barley</t>
  </si>
  <si>
    <t>Gram</t>
  </si>
  <si>
    <t>Sesamum</t>
  </si>
  <si>
    <t>Cotton</t>
  </si>
  <si>
    <t>Tobacco</t>
  </si>
  <si>
    <t>50.0 to under 100.0 Acres</t>
  </si>
  <si>
    <t>100.0 to under 150.0 Acres</t>
  </si>
  <si>
    <t>150.0 and above</t>
  </si>
  <si>
    <t>Generation</t>
  </si>
  <si>
    <t>Per capita consumption</t>
  </si>
  <si>
    <t>-do-</t>
  </si>
  <si>
    <t>2002-03</t>
  </si>
  <si>
    <t xml:space="preserve">Pakistan </t>
  </si>
  <si>
    <t>Farms Area Total (000 Acres)</t>
  </si>
  <si>
    <t>S.No.</t>
  </si>
  <si>
    <t xml:space="preserve"> (Million Hectares)</t>
  </si>
  <si>
    <t>(Provisional)</t>
  </si>
  <si>
    <t>STATISTICAL ABSTRACT OF ELECTRICITY</t>
  </si>
  <si>
    <r>
      <t xml:space="preserve">{ E }  =  </t>
    </r>
    <r>
      <rPr>
        <sz val="9"/>
        <rFont val="Arial"/>
        <family val="2"/>
      </rPr>
      <t>Estimated</t>
    </r>
  </si>
  <si>
    <t>STATISTICAL ABSTRACT OF AGRICULTURE</t>
  </si>
  <si>
    <t>Khyber
Pakhtunkhwa</t>
  </si>
  <si>
    <t>% Share of Khyber Pakhtunkhwa</t>
  </si>
  <si>
    <t xml:space="preserve">AGRICULTURE FARMS (2010)                                                              </t>
  </si>
  <si>
    <t>1. Agriculture Census Report 2010</t>
  </si>
  <si>
    <t xml:space="preserve">Pakistan
</t>
  </si>
  <si>
    <t>Description</t>
  </si>
  <si>
    <t>2. Economic Survey of Pakistan 2019-20</t>
  </si>
  <si>
    <t>2. Pakistan Economic Survey 2019-20</t>
  </si>
  <si>
    <t>Source:</t>
  </si>
  <si>
    <t xml:space="preserve">LAND UTILIZATION  (2019-20)                                                                          </t>
  </si>
  <si>
    <t>2019-20</t>
  </si>
  <si>
    <t>Items</t>
  </si>
  <si>
    <t>Pakistan {P}</t>
  </si>
  <si>
    <t>PRODUCTION OF PRINCIPAL CROPS 2019-20                                                (000 Tonnes)</t>
  </si>
  <si>
    <t>Khyber
Pakhtunkhwa ( E )</t>
  </si>
  <si>
    <t>1. Census of Livestock of 2006</t>
  </si>
  <si>
    <t>-</t>
  </si>
  <si>
    <t>Not available for cultivation</t>
  </si>
  <si>
    <t>2018-19</t>
  </si>
  <si>
    <t>Farms-Total  (000 Numbers)</t>
  </si>
  <si>
    <t>3. Directorate of Crop Reporting Services Khyber Pakhtunkhwa</t>
  </si>
  <si>
    <t>Sugarcane</t>
  </si>
  <si>
    <t>Rapeseed and Mustard</t>
  </si>
  <si>
    <t>Census 2006</t>
  </si>
  <si>
    <t>Pakistan Energy Year Book 2019</t>
  </si>
  <si>
    <t>GWh</t>
  </si>
  <si>
    <t>KWh</t>
  </si>
  <si>
    <t>The generation shown against Khyber Pakhtunkhwa is exclusively from hydel power.</t>
  </si>
  <si>
    <t>Consumption</t>
  </si>
  <si>
    <t>pop/con=280</t>
  </si>
  <si>
    <t>Production</t>
  </si>
  <si>
    <t>STATISTICAL ABSTRACT OF OIL &amp; GAS</t>
  </si>
  <si>
    <t>OIL</t>
  </si>
  <si>
    <t>NATURAL GAS</t>
  </si>
  <si>
    <t>Million CFt</t>
  </si>
  <si>
    <t>Production (Crude Oil)</t>
  </si>
  <si>
    <t>1) Pakistan Energy Year Book 2019</t>
  </si>
  <si>
    <t>2) Project Director PESCO</t>
  </si>
  <si>
    <r>
      <t xml:space="preserve">{ P }  =  </t>
    </r>
    <r>
      <rPr>
        <sz val="9"/>
        <rFont val="Arial"/>
        <family val="2"/>
      </rPr>
      <t>Provisional</t>
    </r>
  </si>
  <si>
    <t>LIVESTOCK (Millions)</t>
  </si>
  <si>
    <t>3. Directorate of Crop Reporting Services KP</t>
  </si>
  <si>
    <t>Total Irrigated Area</t>
  </si>
  <si>
    <r>
      <t>Source: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</si>
  <si>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 xml:space="preserve">Note : </t>
    </r>
    <r>
      <rPr>
        <sz val="9"/>
        <rFont val="Arial"/>
        <family val="2"/>
      </rPr>
      <t xml:space="preserve">  Total hydel generation in Pakistan during 2018-19 was 27,339 GWh.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</si>
</sst>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0.00_ ;\-0.00\ 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1" fillId="0" borderId="0"/>
  </cellStyleXfs>
  <cellXfs count="70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2" fontId="2" fillId="0" borderId="0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 indent="1"/>
    </xf>
    <xf numFmtId="0" fontId="0" fillId="0" borderId="0" xfId="0" applyAlignment="1">
      <alignment horizontal="left"/>
    </xf>
    <xf numFmtId="2" fontId="2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/>
    </xf>
    <xf numFmtId="49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6" fillId="0" borderId="0" xfId="0" applyFont="1" applyAlignment="1">
      <alignment horizontal="left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/>
    <xf numFmtId="49" fontId="6" fillId="0" borderId="0" xfId="0" applyNumberFormat="1" applyFont="1" applyAlignment="1">
      <alignment horizontal="right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43" fontId="2" fillId="0" borderId="1" xfId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right" vertical="center"/>
    </xf>
    <xf numFmtId="164" fontId="2" fillId="2" borderId="1" xfId="1" applyNumberFormat="1" applyFont="1" applyFill="1" applyBorder="1" applyAlignment="1">
      <alignment horizontal="right" vertical="center"/>
    </xf>
    <xf numFmtId="164" fontId="2" fillId="0" borderId="1" xfId="1" applyNumberFormat="1" applyFont="1" applyFill="1" applyBorder="1" applyAlignment="1">
      <alignment horizontal="right" vertical="center"/>
    </xf>
    <xf numFmtId="0" fontId="2" fillId="0" borderId="0" xfId="0" applyFont="1"/>
    <xf numFmtId="0" fontId="2" fillId="0" borderId="0" xfId="0" applyFont="1" applyFill="1" applyBorder="1" applyAlignment="1">
      <alignment vertical="center"/>
    </xf>
    <xf numFmtId="164" fontId="0" fillId="0" borderId="0" xfId="0" applyNumberFormat="1"/>
    <xf numFmtId="43" fontId="0" fillId="0" borderId="0" xfId="0" applyNumberFormat="1"/>
    <xf numFmtId="164" fontId="0" fillId="0" borderId="0" xfId="1" applyNumberFormat="1" applyFont="1"/>
    <xf numFmtId="0" fontId="2" fillId="0" borderId="0" xfId="0" quotePrefix="1" applyFont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right" vertical="center"/>
    </xf>
    <xf numFmtId="164" fontId="2" fillId="0" borderId="1" xfId="1" applyNumberFormat="1" applyFont="1" applyBorder="1" applyAlignment="1">
      <alignment horizontal="center" vertical="center" wrapText="1"/>
    </xf>
    <xf numFmtId="43" fontId="2" fillId="0" borderId="0" xfId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2" fontId="2" fillId="0" borderId="1" xfId="1" applyNumberFormat="1" applyFont="1" applyFill="1" applyBorder="1" applyAlignment="1">
      <alignment horizontal="center" vertical="center"/>
    </xf>
    <xf numFmtId="165" fontId="2" fillId="0" borderId="1" xfId="1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36"/>
  <sheetViews>
    <sheetView view="pageBreakPreview" topLeftCell="A10" zoomScaleSheetLayoutView="100" workbookViewId="0">
      <selection activeCell="F31" sqref="F31"/>
    </sheetView>
  </sheetViews>
  <sheetFormatPr defaultRowHeight="12.75" x14ac:dyDescent="0.2"/>
  <cols>
    <col min="1" max="1" width="7.28515625" style="2" customWidth="1"/>
    <col min="2" max="2" width="29" style="2" customWidth="1"/>
    <col min="3" max="3" width="15.42578125" style="2" customWidth="1"/>
    <col min="4" max="4" width="15.85546875" style="2" customWidth="1"/>
    <col min="5" max="5" width="19.28515625" style="2" bestFit="1" customWidth="1"/>
    <col min="6" max="6" width="8.7109375" style="2" customWidth="1"/>
    <col min="7" max="16384" width="9.140625" style="2"/>
  </cols>
  <sheetData>
    <row r="1" spans="1:5" ht="60" customHeight="1" x14ac:dyDescent="0.2">
      <c r="A1" s="56" t="s">
        <v>67</v>
      </c>
      <c r="B1" s="56"/>
      <c r="C1" s="56"/>
      <c r="D1" s="56"/>
      <c r="E1" s="56"/>
    </row>
    <row r="2" spans="1:5" ht="25.5" customHeight="1" x14ac:dyDescent="0.2">
      <c r="A2" s="29" t="s">
        <v>62</v>
      </c>
      <c r="B2" s="30" t="s">
        <v>79</v>
      </c>
      <c r="C2" s="30" t="s">
        <v>60</v>
      </c>
      <c r="D2" s="30" t="s">
        <v>68</v>
      </c>
      <c r="E2" s="30" t="s">
        <v>69</v>
      </c>
    </row>
    <row r="3" spans="1:5" ht="18.95" customHeight="1" x14ac:dyDescent="0.2">
      <c r="A3" s="29">
        <v>1</v>
      </c>
      <c r="B3" s="57" t="s">
        <v>70</v>
      </c>
      <c r="C3" s="57"/>
      <c r="D3" s="57"/>
      <c r="E3" s="57"/>
    </row>
    <row r="4" spans="1:5" ht="18.95" customHeight="1" x14ac:dyDescent="0.2">
      <c r="A4" s="29" t="s">
        <v>3</v>
      </c>
      <c r="B4" s="28" t="s">
        <v>87</v>
      </c>
      <c r="C4" s="46">
        <f>C6</f>
        <v>8264.5400000000009</v>
      </c>
      <c r="D4" s="46">
        <f>D6</f>
        <v>1539.84</v>
      </c>
      <c r="E4" s="20">
        <f>D4/C4*100</f>
        <v>18.631889978147601</v>
      </c>
    </row>
    <row r="5" spans="1:5" ht="18.95" customHeight="1" x14ac:dyDescent="0.2">
      <c r="A5" s="11" t="s">
        <v>17</v>
      </c>
      <c r="B5" s="6" t="s">
        <v>29</v>
      </c>
      <c r="C5" s="20" t="s">
        <v>84</v>
      </c>
      <c r="D5" s="20" t="s">
        <v>84</v>
      </c>
      <c r="E5" s="20" t="s">
        <v>84</v>
      </c>
    </row>
    <row r="6" spans="1:5" ht="18.95" customHeight="1" x14ac:dyDescent="0.2">
      <c r="A6" s="11" t="s">
        <v>18</v>
      </c>
      <c r="B6" s="6" t="s">
        <v>30</v>
      </c>
      <c r="C6" s="46">
        <f>SUM(C7:C16)</f>
        <v>8264.5400000000009</v>
      </c>
      <c r="D6" s="46">
        <f>SUM(D7:D16)</f>
        <v>1539.84</v>
      </c>
      <c r="E6" s="20">
        <f t="shared" ref="E6:E19" si="0">D6/C6*100</f>
        <v>18.631889978147601</v>
      </c>
    </row>
    <row r="7" spans="1:5" ht="18.95" customHeight="1" x14ac:dyDescent="0.2">
      <c r="A7" s="11"/>
      <c r="B7" s="7" t="s">
        <v>6</v>
      </c>
      <c r="C7" s="46">
        <v>1254.72</v>
      </c>
      <c r="D7" s="46">
        <v>476.33</v>
      </c>
      <c r="E7" s="20">
        <f t="shared" si="0"/>
        <v>37.963051517470028</v>
      </c>
    </row>
    <row r="8" spans="1:5" ht="18.95" customHeight="1" x14ac:dyDescent="0.2">
      <c r="A8" s="11"/>
      <c r="B8" s="7" t="s">
        <v>7</v>
      </c>
      <c r="C8" s="46">
        <v>2342.23</v>
      </c>
      <c r="D8" s="46">
        <v>497.08</v>
      </c>
      <c r="E8" s="20">
        <f t="shared" si="0"/>
        <v>21.222510171930168</v>
      </c>
    </row>
    <row r="9" spans="1:5" ht="18.95" customHeight="1" x14ac:dyDescent="0.2">
      <c r="A9" s="11"/>
      <c r="B9" s="7" t="s">
        <v>8</v>
      </c>
      <c r="C9" s="46">
        <v>1754</v>
      </c>
      <c r="D9" s="46">
        <v>271.16000000000003</v>
      </c>
      <c r="E9" s="20">
        <f t="shared" si="0"/>
        <v>15.459521094640822</v>
      </c>
    </row>
    <row r="10" spans="1:5" ht="18.95" customHeight="1" x14ac:dyDescent="0.2">
      <c r="A10" s="11"/>
      <c r="B10" s="7" t="s">
        <v>9</v>
      </c>
      <c r="C10" s="46">
        <v>1132</v>
      </c>
      <c r="D10" s="46">
        <v>129.01</v>
      </c>
      <c r="E10" s="20">
        <f t="shared" si="0"/>
        <v>11.396643109540635</v>
      </c>
    </row>
    <row r="11" spans="1:5" ht="18.95" customHeight="1" x14ac:dyDescent="0.2">
      <c r="A11" s="11"/>
      <c r="B11" s="7" t="s">
        <v>10</v>
      </c>
      <c r="C11" s="46">
        <v>917.01</v>
      </c>
      <c r="D11" s="46">
        <v>91.85</v>
      </c>
      <c r="E11" s="20">
        <f t="shared" si="0"/>
        <v>10.016248459667834</v>
      </c>
    </row>
    <row r="12" spans="1:5" ht="18.95" customHeight="1" x14ac:dyDescent="0.2">
      <c r="A12" s="11"/>
      <c r="B12" s="7" t="s">
        <v>11</v>
      </c>
      <c r="C12" s="46">
        <v>560.75</v>
      </c>
      <c r="D12" s="46">
        <v>49.22</v>
      </c>
      <c r="E12" s="20">
        <f t="shared" si="0"/>
        <v>8.777530093624609</v>
      </c>
    </row>
    <row r="13" spans="1:5" ht="18.95" customHeight="1" x14ac:dyDescent="0.2">
      <c r="A13" s="11"/>
      <c r="B13" s="7" t="s">
        <v>12</v>
      </c>
      <c r="C13" s="46">
        <v>210.91</v>
      </c>
      <c r="D13" s="46">
        <v>18.18</v>
      </c>
      <c r="E13" s="20">
        <f t="shared" si="0"/>
        <v>8.619790431937794</v>
      </c>
    </row>
    <row r="14" spans="1:5" ht="18.95" customHeight="1" x14ac:dyDescent="0.2">
      <c r="A14" s="11"/>
      <c r="B14" s="7" t="s">
        <v>53</v>
      </c>
      <c r="C14" s="46">
        <v>66.87</v>
      </c>
      <c r="D14" s="46">
        <v>5.22</v>
      </c>
      <c r="E14" s="20">
        <f t="shared" si="0"/>
        <v>7.8061911170928662</v>
      </c>
    </row>
    <row r="15" spans="1:5" ht="18.95" customHeight="1" x14ac:dyDescent="0.2">
      <c r="A15" s="11"/>
      <c r="B15" s="7" t="s">
        <v>54</v>
      </c>
      <c r="C15" s="46">
        <v>12.61</v>
      </c>
      <c r="D15" s="46">
        <v>1.03</v>
      </c>
      <c r="E15" s="20">
        <f t="shared" si="0"/>
        <v>8.1681205392545593</v>
      </c>
    </row>
    <row r="16" spans="1:5" ht="18.95" customHeight="1" x14ac:dyDescent="0.2">
      <c r="A16" s="11"/>
      <c r="B16" s="7" t="s">
        <v>55</v>
      </c>
      <c r="C16" s="46">
        <v>13.44</v>
      </c>
      <c r="D16" s="46">
        <v>0.76</v>
      </c>
      <c r="E16" s="20">
        <f t="shared" si="0"/>
        <v>5.6547619047619051</v>
      </c>
    </row>
    <row r="17" spans="1:6" ht="18.95" customHeight="1" x14ac:dyDescent="0.2">
      <c r="A17" s="29" t="s">
        <v>5</v>
      </c>
      <c r="B17" s="28" t="s">
        <v>61</v>
      </c>
      <c r="C17" s="46">
        <v>52910.41</v>
      </c>
      <c r="D17" s="46">
        <v>5569.7</v>
      </c>
      <c r="E17" s="20">
        <f t="shared" si="0"/>
        <v>10.526661955558462</v>
      </c>
    </row>
    <row r="18" spans="1:6" ht="18.95" customHeight="1" x14ac:dyDescent="0.2">
      <c r="A18" s="11" t="s">
        <v>17</v>
      </c>
      <c r="B18" s="6" t="s">
        <v>31</v>
      </c>
      <c r="C18" s="46" t="s">
        <v>84</v>
      </c>
      <c r="D18" s="46" t="s">
        <v>84</v>
      </c>
      <c r="E18" s="20" t="s">
        <v>84</v>
      </c>
    </row>
    <row r="19" spans="1:6" ht="18.95" customHeight="1" x14ac:dyDescent="0.2">
      <c r="A19" s="11" t="s">
        <v>18</v>
      </c>
      <c r="B19" s="6" t="s">
        <v>32</v>
      </c>
      <c r="C19" s="46">
        <v>52910.41</v>
      </c>
      <c r="D19" s="46">
        <v>5569.7</v>
      </c>
      <c r="E19" s="20">
        <f t="shared" si="0"/>
        <v>10.526661955558462</v>
      </c>
    </row>
    <row r="20" spans="1:6" ht="18.95" customHeight="1" x14ac:dyDescent="0.2">
      <c r="A20" s="29">
        <v>2</v>
      </c>
      <c r="B20" s="18" t="s">
        <v>77</v>
      </c>
      <c r="C20" s="32" t="s">
        <v>64</v>
      </c>
      <c r="D20" s="31"/>
      <c r="E20" s="21" t="s">
        <v>63</v>
      </c>
    </row>
    <row r="21" spans="1:6" ht="18.95" customHeight="1" x14ac:dyDescent="0.2">
      <c r="A21" s="11" t="s">
        <v>17</v>
      </c>
      <c r="B21" s="1" t="s">
        <v>33</v>
      </c>
      <c r="C21" s="35">
        <v>79.61</v>
      </c>
      <c r="D21" s="35">
        <v>10.17</v>
      </c>
      <c r="E21" s="20">
        <f>D21/C21*100</f>
        <v>12.774777038060545</v>
      </c>
    </row>
    <row r="22" spans="1:6" ht="18.95" customHeight="1" x14ac:dyDescent="0.2">
      <c r="A22" s="11" t="s">
        <v>18</v>
      </c>
      <c r="B22" s="1" t="s">
        <v>34</v>
      </c>
      <c r="C22" s="35">
        <v>58.02</v>
      </c>
      <c r="D22" s="35">
        <v>8.36</v>
      </c>
      <c r="E22" s="20">
        <f t="shared" ref="E22:E32" si="1">D22/C22*100</f>
        <v>14.408824543260943</v>
      </c>
    </row>
    <row r="23" spans="1:6" ht="18.95" customHeight="1" x14ac:dyDescent="0.2">
      <c r="A23" s="11" t="s">
        <v>19</v>
      </c>
      <c r="B23" s="1" t="s">
        <v>35</v>
      </c>
      <c r="C23" s="35">
        <v>22.15</v>
      </c>
      <c r="D23" s="35">
        <v>1.88</v>
      </c>
      <c r="E23" s="20">
        <f t="shared" si="1"/>
        <v>8.4875846501128667</v>
      </c>
    </row>
    <row r="24" spans="1:6" ht="18.95" customHeight="1" x14ac:dyDescent="0.2">
      <c r="A24" s="11" t="s">
        <v>20</v>
      </c>
      <c r="B24" s="1" t="s">
        <v>36</v>
      </c>
      <c r="C24" s="35">
        <v>15.74</v>
      </c>
      <c r="D24" s="35">
        <v>1.28</v>
      </c>
      <c r="E24" s="20">
        <f t="shared" si="1"/>
        <v>8.132147395171538</v>
      </c>
    </row>
    <row r="25" spans="1:6" ht="18.95" customHeight="1" x14ac:dyDescent="0.2">
      <c r="A25" s="11" t="s">
        <v>21</v>
      </c>
      <c r="B25" s="1" t="s">
        <v>37</v>
      </c>
      <c r="C25" s="35">
        <v>9.4</v>
      </c>
      <c r="D25" s="35">
        <v>0.59</v>
      </c>
      <c r="E25" s="20">
        <f t="shared" si="1"/>
        <v>6.2765957446808507</v>
      </c>
    </row>
    <row r="26" spans="1:6" ht="18.95" customHeight="1" x14ac:dyDescent="0.2">
      <c r="A26" s="11" t="s">
        <v>22</v>
      </c>
      <c r="B26" s="1" t="s">
        <v>38</v>
      </c>
      <c r="C26" s="35">
        <v>23.49</v>
      </c>
      <c r="D26" s="35">
        <v>1.83</v>
      </c>
      <c r="E26" s="20">
        <f t="shared" si="1"/>
        <v>7.7905491698595162</v>
      </c>
    </row>
    <row r="27" spans="1:6" ht="18.95" customHeight="1" x14ac:dyDescent="0.2">
      <c r="A27" s="11" t="s">
        <v>23</v>
      </c>
      <c r="B27" s="1" t="s">
        <v>39</v>
      </c>
      <c r="C27" s="35">
        <v>7.75</v>
      </c>
      <c r="D27" s="35">
        <v>0.55000000000000004</v>
      </c>
      <c r="E27" s="20">
        <f t="shared" si="1"/>
        <v>7.096774193548387</v>
      </c>
    </row>
    <row r="28" spans="1:6" ht="18.95" customHeight="1" x14ac:dyDescent="0.2">
      <c r="A28" s="11" t="s">
        <v>24</v>
      </c>
      <c r="B28" s="1" t="s">
        <v>40</v>
      </c>
      <c r="C28" s="35">
        <f>4.47+25.6+8.29</f>
        <v>38.36</v>
      </c>
      <c r="D28" s="35">
        <v>6.48</v>
      </c>
      <c r="E28" s="20">
        <f t="shared" si="1"/>
        <v>16.892596454640252</v>
      </c>
      <c r="F28" s="9"/>
    </row>
    <row r="29" spans="1:6" ht="18.95" customHeight="1" x14ac:dyDescent="0.2">
      <c r="A29" s="11" t="s">
        <v>25</v>
      </c>
      <c r="B29" s="1" t="s">
        <v>41</v>
      </c>
      <c r="C29" s="35">
        <v>4.47</v>
      </c>
      <c r="D29" s="35">
        <v>1.24</v>
      </c>
      <c r="E29" s="20">
        <f t="shared" si="1"/>
        <v>27.740492170022375</v>
      </c>
    </row>
    <row r="30" spans="1:6" ht="18.95" customHeight="1" x14ac:dyDescent="0.2">
      <c r="A30" s="11" t="s">
        <v>26</v>
      </c>
      <c r="B30" s="1" t="s">
        <v>42</v>
      </c>
      <c r="C30" s="35">
        <v>8.2899999999999991</v>
      </c>
      <c r="D30" s="35">
        <v>1.32</v>
      </c>
      <c r="E30" s="20">
        <f t="shared" si="1"/>
        <v>15.922798552472861</v>
      </c>
    </row>
    <row r="31" spans="1:6" ht="18.95" customHeight="1" x14ac:dyDescent="0.2">
      <c r="A31" s="11" t="s">
        <v>27</v>
      </c>
      <c r="B31" s="1" t="s">
        <v>85</v>
      </c>
      <c r="C31" s="35">
        <v>25.6</v>
      </c>
      <c r="D31" s="47">
        <v>3.93</v>
      </c>
      <c r="E31" s="20">
        <f t="shared" si="1"/>
        <v>15.351562499999998</v>
      </c>
    </row>
    <row r="32" spans="1:6" ht="18.95" customHeight="1" x14ac:dyDescent="0.2">
      <c r="A32" s="29">
        <v>3</v>
      </c>
      <c r="B32" s="28" t="s">
        <v>109</v>
      </c>
      <c r="C32" s="35">
        <v>19.32</v>
      </c>
      <c r="D32" s="35">
        <v>0.93</v>
      </c>
      <c r="E32" s="20">
        <f t="shared" si="1"/>
        <v>4.8136645962732922</v>
      </c>
    </row>
    <row r="33" spans="1:5" x14ac:dyDescent="0.2">
      <c r="B33" s="4"/>
      <c r="C33" s="3"/>
      <c r="D33" s="3"/>
      <c r="E33" s="5"/>
    </row>
    <row r="34" spans="1:5" x14ac:dyDescent="0.2">
      <c r="A34" s="34"/>
      <c r="B34" s="16" t="s">
        <v>110</v>
      </c>
      <c r="C34" s="12" t="s">
        <v>71</v>
      </c>
      <c r="E34" s="5"/>
    </row>
    <row r="35" spans="1:5" x14ac:dyDescent="0.2">
      <c r="B35" s="3"/>
      <c r="C35" s="10" t="s">
        <v>75</v>
      </c>
      <c r="E35" s="5"/>
    </row>
    <row r="36" spans="1:5" x14ac:dyDescent="0.2">
      <c r="C36" s="10" t="s">
        <v>88</v>
      </c>
    </row>
  </sheetData>
  <mergeCells count="2">
    <mergeCell ref="A1:E1"/>
    <mergeCell ref="B3:E3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&amp;C&amp;"Times New Roman,Regular"I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G26"/>
  <sheetViews>
    <sheetView view="pageBreakPreview" zoomScaleSheetLayoutView="100" workbookViewId="0">
      <selection activeCell="K24" sqref="K24"/>
    </sheetView>
  </sheetViews>
  <sheetFormatPr defaultRowHeight="12.75" x14ac:dyDescent="0.2"/>
  <cols>
    <col min="1" max="1" width="5.7109375" customWidth="1"/>
    <col min="2" max="2" width="11.85546875" customWidth="1"/>
    <col min="3" max="3" width="10.85546875" customWidth="1"/>
    <col min="4" max="4" width="13.140625" customWidth="1"/>
    <col min="5" max="5" width="13" customWidth="1"/>
    <col min="6" max="6" width="14" customWidth="1"/>
    <col min="7" max="7" width="18.5703125" customWidth="1"/>
  </cols>
  <sheetData>
    <row r="1" spans="1:7" ht="60" customHeight="1" x14ac:dyDescent="0.2">
      <c r="A1" s="59" t="s">
        <v>67</v>
      </c>
      <c r="B1" s="59"/>
      <c r="C1" s="59"/>
      <c r="D1" s="59"/>
      <c r="E1" s="59"/>
      <c r="F1" s="59"/>
      <c r="G1" s="59"/>
    </row>
    <row r="2" spans="1:7" ht="25.5" customHeight="1" x14ac:dyDescent="0.2">
      <c r="A2" s="29" t="s">
        <v>62</v>
      </c>
      <c r="B2" s="64" t="s">
        <v>79</v>
      </c>
      <c r="C2" s="65"/>
      <c r="D2" s="66"/>
      <c r="E2" s="30" t="s">
        <v>80</v>
      </c>
      <c r="F2" s="30" t="s">
        <v>68</v>
      </c>
      <c r="G2" s="30" t="s">
        <v>69</v>
      </c>
    </row>
    <row r="3" spans="1:7" ht="25.5" customHeight="1" x14ac:dyDescent="0.2">
      <c r="A3" s="29">
        <v>4</v>
      </c>
      <c r="B3" s="57" t="s">
        <v>81</v>
      </c>
      <c r="C3" s="57"/>
      <c r="D3" s="57"/>
      <c r="E3" s="57"/>
      <c r="F3" s="57"/>
      <c r="G3" s="57"/>
    </row>
    <row r="4" spans="1:7" ht="18.95" customHeight="1" x14ac:dyDescent="0.2">
      <c r="A4" s="11" t="s">
        <v>17</v>
      </c>
      <c r="B4" s="61" t="s">
        <v>43</v>
      </c>
      <c r="C4" s="62"/>
      <c r="D4" s="63"/>
      <c r="E4" s="35">
        <v>24946</v>
      </c>
      <c r="F4" s="35">
        <v>1130</v>
      </c>
      <c r="G4" s="20">
        <f t="shared" ref="G4:G14" si="0">F4/E4*100</f>
        <v>4.52978433416179</v>
      </c>
    </row>
    <row r="5" spans="1:7" ht="18.95" customHeight="1" x14ac:dyDescent="0.2">
      <c r="A5" s="11" t="s">
        <v>18</v>
      </c>
      <c r="B5" s="61" t="s">
        <v>44</v>
      </c>
      <c r="C5" s="62" t="s">
        <v>59</v>
      </c>
      <c r="D5" s="63" t="s">
        <v>4</v>
      </c>
      <c r="E5" s="35">
        <v>7410</v>
      </c>
      <c r="F5" s="35">
        <v>158.49</v>
      </c>
      <c r="G5" s="20">
        <f t="shared" si="0"/>
        <v>2.1388663967611339</v>
      </c>
    </row>
    <row r="6" spans="1:7" ht="18.95" customHeight="1" x14ac:dyDescent="0.2">
      <c r="A6" s="11" t="s">
        <v>19</v>
      </c>
      <c r="B6" s="61" t="s">
        <v>45</v>
      </c>
      <c r="C6" s="62" t="s">
        <v>59</v>
      </c>
      <c r="D6" s="63" t="s">
        <v>4</v>
      </c>
      <c r="E6" s="35">
        <v>120</v>
      </c>
      <c r="F6" s="35">
        <v>3.51</v>
      </c>
      <c r="G6" s="20">
        <f t="shared" si="0"/>
        <v>2.9249999999999998</v>
      </c>
    </row>
    <row r="7" spans="1:7" ht="18.95" customHeight="1" x14ac:dyDescent="0.2">
      <c r="A7" s="11" t="s">
        <v>20</v>
      </c>
      <c r="B7" s="61" t="s">
        <v>46</v>
      </c>
      <c r="C7" s="62" t="s">
        <v>59</v>
      </c>
      <c r="D7" s="63" t="s">
        <v>4</v>
      </c>
      <c r="E7" s="35">
        <v>384</v>
      </c>
      <c r="F7" s="35">
        <v>1.85</v>
      </c>
      <c r="G7" s="20">
        <f t="shared" si="0"/>
        <v>0.48177083333333337</v>
      </c>
    </row>
    <row r="8" spans="1:7" ht="18.95" customHeight="1" x14ac:dyDescent="0.2">
      <c r="A8" s="11" t="s">
        <v>21</v>
      </c>
      <c r="B8" s="61" t="s">
        <v>47</v>
      </c>
      <c r="C8" s="62" t="s">
        <v>59</v>
      </c>
      <c r="D8" s="63" t="s">
        <v>4</v>
      </c>
      <c r="E8" s="35">
        <v>7236</v>
      </c>
      <c r="F8" s="35">
        <v>881.62</v>
      </c>
      <c r="G8" s="20">
        <f t="shared" si="0"/>
        <v>12.183803206191266</v>
      </c>
    </row>
    <row r="9" spans="1:7" ht="18.95" customHeight="1" x14ac:dyDescent="0.2">
      <c r="A9" s="11" t="s">
        <v>22</v>
      </c>
      <c r="B9" s="61" t="s">
        <v>89</v>
      </c>
      <c r="C9" s="62" t="s">
        <v>59</v>
      </c>
      <c r="D9" s="63" t="s">
        <v>4</v>
      </c>
      <c r="E9" s="35">
        <v>66880</v>
      </c>
      <c r="F9" s="35">
        <v>5753.96</v>
      </c>
      <c r="G9" s="20">
        <f t="shared" si="0"/>
        <v>8.603409090909091</v>
      </c>
    </row>
    <row r="10" spans="1:7" ht="18.95" customHeight="1" x14ac:dyDescent="0.2">
      <c r="A10" s="11" t="s">
        <v>23</v>
      </c>
      <c r="B10" s="61" t="s">
        <v>48</v>
      </c>
      <c r="C10" s="62" t="s">
        <v>59</v>
      </c>
      <c r="D10" s="63" t="s">
        <v>4</v>
      </c>
      <c r="E10" s="35">
        <v>55</v>
      </c>
      <c r="F10" s="35">
        <v>19.57</v>
      </c>
      <c r="G10" s="20">
        <f t="shared" si="0"/>
        <v>35.581818181818178</v>
      </c>
    </row>
    <row r="11" spans="1:7" ht="18.95" customHeight="1" x14ac:dyDescent="0.2">
      <c r="A11" s="11" t="s">
        <v>24</v>
      </c>
      <c r="B11" s="61" t="s">
        <v>49</v>
      </c>
      <c r="C11" s="62" t="s">
        <v>59</v>
      </c>
      <c r="D11" s="63" t="s">
        <v>4</v>
      </c>
      <c r="E11" s="35">
        <v>545</v>
      </c>
      <c r="F11" s="35">
        <v>15.05</v>
      </c>
      <c r="G11" s="20">
        <f t="shared" si="0"/>
        <v>2.761467889908257</v>
      </c>
    </row>
    <row r="12" spans="1:7" ht="18.95" customHeight="1" x14ac:dyDescent="0.2">
      <c r="A12" s="11" t="s">
        <v>25</v>
      </c>
      <c r="B12" s="61" t="s">
        <v>90</v>
      </c>
      <c r="C12" s="62" t="s">
        <v>59</v>
      </c>
      <c r="D12" s="63" t="s">
        <v>4</v>
      </c>
      <c r="E12" s="35">
        <v>302</v>
      </c>
      <c r="F12" s="35">
        <v>6.41</v>
      </c>
      <c r="G12" s="20">
        <f t="shared" si="0"/>
        <v>2.1225165562913908</v>
      </c>
    </row>
    <row r="13" spans="1:7" ht="18.95" customHeight="1" x14ac:dyDescent="0.2">
      <c r="A13" s="11" t="s">
        <v>26</v>
      </c>
      <c r="B13" s="61" t="s">
        <v>50</v>
      </c>
      <c r="C13" s="62" t="s">
        <v>59</v>
      </c>
      <c r="D13" s="63" t="s">
        <v>4</v>
      </c>
      <c r="E13" s="35">
        <v>62.2</v>
      </c>
      <c r="F13" s="35">
        <v>0.09</v>
      </c>
      <c r="G13" s="20">
        <f t="shared" si="0"/>
        <v>0.14469453376205788</v>
      </c>
    </row>
    <row r="14" spans="1:7" ht="18.95" customHeight="1" x14ac:dyDescent="0.2">
      <c r="A14" s="11" t="s">
        <v>27</v>
      </c>
      <c r="B14" s="61" t="s">
        <v>51</v>
      </c>
      <c r="C14" s="62" t="s">
        <v>59</v>
      </c>
      <c r="D14" s="63" t="s">
        <v>4</v>
      </c>
      <c r="E14" s="35">
        <v>1561</v>
      </c>
      <c r="F14" s="35">
        <v>0.11</v>
      </c>
      <c r="G14" s="20">
        <f t="shared" si="0"/>
        <v>7.0467648942985264E-3</v>
      </c>
    </row>
    <row r="15" spans="1:7" ht="18.95" customHeight="1" x14ac:dyDescent="0.2">
      <c r="A15" s="11" t="s">
        <v>28</v>
      </c>
      <c r="B15" s="61" t="s">
        <v>52</v>
      </c>
      <c r="C15" s="62" t="s">
        <v>59</v>
      </c>
      <c r="D15" s="63" t="s">
        <v>4</v>
      </c>
      <c r="E15" s="35">
        <v>110</v>
      </c>
      <c r="F15" s="35">
        <v>71.38</v>
      </c>
      <c r="G15" s="20">
        <f>F15/E15*100</f>
        <v>64.890909090909091</v>
      </c>
    </row>
    <row r="16" spans="1:7" ht="25.5" customHeight="1" x14ac:dyDescent="0.2">
      <c r="A16" s="60"/>
      <c r="B16" s="58" t="s">
        <v>79</v>
      </c>
      <c r="C16" s="58" t="s">
        <v>91</v>
      </c>
      <c r="D16" s="58"/>
      <c r="E16" s="58"/>
      <c r="F16" s="58" t="s">
        <v>78</v>
      </c>
      <c r="G16" s="58"/>
    </row>
    <row r="17" spans="1:7" ht="38.25" customHeight="1" x14ac:dyDescent="0.2">
      <c r="A17" s="60"/>
      <c r="B17" s="58"/>
      <c r="C17" s="30" t="s">
        <v>2</v>
      </c>
      <c r="D17" s="30" t="s">
        <v>68</v>
      </c>
      <c r="E17" s="30" t="s">
        <v>69</v>
      </c>
      <c r="F17" s="30" t="s">
        <v>2</v>
      </c>
      <c r="G17" s="30" t="s">
        <v>82</v>
      </c>
    </row>
    <row r="18" spans="1:7" ht="24.95" customHeight="1" x14ac:dyDescent="0.2">
      <c r="A18" s="29">
        <v>5</v>
      </c>
      <c r="B18" s="57" t="s">
        <v>107</v>
      </c>
      <c r="C18" s="57"/>
      <c r="D18" s="57"/>
      <c r="E18" s="57"/>
      <c r="F18" s="57"/>
      <c r="G18" s="57"/>
    </row>
    <row r="19" spans="1:7" ht="18.95" customHeight="1" x14ac:dyDescent="0.2">
      <c r="A19" s="11" t="s">
        <v>17</v>
      </c>
      <c r="B19" s="1" t="s">
        <v>13</v>
      </c>
      <c r="C19" s="51">
        <v>29.56</v>
      </c>
      <c r="D19" s="52">
        <v>5.97</v>
      </c>
      <c r="E19" s="51">
        <f>D19/C19*100</f>
        <v>20.196211096075778</v>
      </c>
      <c r="F19" s="51">
        <v>49.6</v>
      </c>
      <c r="G19" s="53">
        <v>6.87</v>
      </c>
    </row>
    <row r="20" spans="1:7" ht="18.95" customHeight="1" x14ac:dyDescent="0.2">
      <c r="A20" s="11" t="s">
        <v>18</v>
      </c>
      <c r="B20" s="1" t="s">
        <v>14</v>
      </c>
      <c r="C20" s="52">
        <v>27.33</v>
      </c>
      <c r="D20" s="52">
        <v>1.93</v>
      </c>
      <c r="E20" s="51">
        <f>D20/C20*100</f>
        <v>7.0618368093669961</v>
      </c>
      <c r="F20" s="51">
        <v>41.2</v>
      </c>
      <c r="G20" s="53">
        <v>2.75</v>
      </c>
    </row>
    <row r="21" spans="1:7" ht="18.95" customHeight="1" x14ac:dyDescent="0.2">
      <c r="A21" s="11" t="s">
        <v>19</v>
      </c>
      <c r="B21" s="1" t="s">
        <v>15</v>
      </c>
      <c r="C21" s="52">
        <v>26.49</v>
      </c>
      <c r="D21" s="52">
        <v>3.36</v>
      </c>
      <c r="E21" s="51">
        <f>D21/C21*100</f>
        <v>12.684031710079275</v>
      </c>
      <c r="F21" s="51">
        <v>31.2</v>
      </c>
      <c r="G21" s="53">
        <v>2.0299999999999998</v>
      </c>
    </row>
    <row r="22" spans="1:7" ht="18.95" customHeight="1" x14ac:dyDescent="0.2">
      <c r="A22" s="11" t="s">
        <v>20</v>
      </c>
      <c r="B22" s="1" t="s">
        <v>16</v>
      </c>
      <c r="C22" s="52">
        <v>53.79</v>
      </c>
      <c r="D22" s="51">
        <v>9.6</v>
      </c>
      <c r="E22" s="51">
        <f>D22/C22*100</f>
        <v>17.84718349135527</v>
      </c>
      <c r="F22" s="51">
        <v>78.2</v>
      </c>
      <c r="G22" s="53">
        <v>9.51</v>
      </c>
    </row>
    <row r="23" spans="1:7" x14ac:dyDescent="0.2">
      <c r="A23" s="22"/>
      <c r="B23" s="10"/>
      <c r="D23" s="2"/>
      <c r="E23" s="2"/>
      <c r="F23" s="2"/>
      <c r="G23" s="2"/>
    </row>
    <row r="24" spans="1:7" x14ac:dyDescent="0.2">
      <c r="A24" s="19"/>
      <c r="B24" s="2"/>
      <c r="D24" s="16" t="s">
        <v>76</v>
      </c>
      <c r="E24" s="12" t="s">
        <v>83</v>
      </c>
      <c r="G24" s="2"/>
    </row>
    <row r="25" spans="1:7" x14ac:dyDescent="0.2">
      <c r="A25" s="19" t="s">
        <v>106</v>
      </c>
      <c r="B25" s="8"/>
      <c r="D25" s="14"/>
      <c r="E25" s="13" t="s">
        <v>74</v>
      </c>
    </row>
    <row r="26" spans="1:7" x14ac:dyDescent="0.2">
      <c r="A26" s="19" t="s">
        <v>66</v>
      </c>
      <c r="E26" s="10" t="s">
        <v>108</v>
      </c>
    </row>
  </sheetData>
  <mergeCells count="20">
    <mergeCell ref="B6:D6"/>
    <mergeCell ref="B7:D7"/>
    <mergeCell ref="B8:D8"/>
    <mergeCell ref="B9:D9"/>
    <mergeCell ref="F16:G16"/>
    <mergeCell ref="B18:G18"/>
    <mergeCell ref="A1:G1"/>
    <mergeCell ref="B3:G3"/>
    <mergeCell ref="A16:A17"/>
    <mergeCell ref="B16:B17"/>
    <mergeCell ref="C16:E16"/>
    <mergeCell ref="B4:D4"/>
    <mergeCell ref="B5:D5"/>
    <mergeCell ref="B14:D14"/>
    <mergeCell ref="B15:D15"/>
    <mergeCell ref="B2:D2"/>
    <mergeCell ref="B10:D10"/>
    <mergeCell ref="B11:D11"/>
    <mergeCell ref="B12:D12"/>
    <mergeCell ref="B13:D13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scale="95" orientation="portrait" r:id="rId1"/>
  <headerFooter alignWithMargins="0">
    <oddHeader>&amp;C&amp;"Times New Roman,Regular"II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10"/>
  <sheetViews>
    <sheetView view="pageBreakPreview" zoomScaleNormal="150" zoomScaleSheetLayoutView="100" workbookViewId="0">
      <selection activeCell="H17" sqref="H17"/>
    </sheetView>
  </sheetViews>
  <sheetFormatPr defaultRowHeight="12.75" x14ac:dyDescent="0.2"/>
  <cols>
    <col min="1" max="1" width="6" customWidth="1"/>
    <col min="2" max="2" width="20.5703125" customWidth="1"/>
    <col min="3" max="3" width="8.42578125" customWidth="1"/>
    <col min="4" max="4" width="11.28515625" customWidth="1"/>
    <col min="5" max="5" width="9.42578125" customWidth="1"/>
    <col min="6" max="6" width="13.140625" customWidth="1"/>
    <col min="7" max="7" width="18.5703125" customWidth="1"/>
    <col min="8" max="9" width="14.5703125" bestFit="1" customWidth="1"/>
  </cols>
  <sheetData>
    <row r="1" spans="1:13" ht="60" customHeight="1" x14ac:dyDescent="0.2">
      <c r="A1" s="59" t="s">
        <v>65</v>
      </c>
      <c r="B1" s="59"/>
      <c r="C1" s="59"/>
      <c r="D1" s="59"/>
      <c r="E1" s="59"/>
      <c r="F1" s="59"/>
      <c r="G1" s="59"/>
    </row>
    <row r="2" spans="1:13" ht="25.5" customHeight="1" x14ac:dyDescent="0.2">
      <c r="A2" s="55" t="s">
        <v>62</v>
      </c>
      <c r="B2" s="55" t="s">
        <v>73</v>
      </c>
      <c r="C2" s="55" t="s">
        <v>1</v>
      </c>
      <c r="D2" s="55" t="s">
        <v>0</v>
      </c>
      <c r="E2" s="54" t="s">
        <v>72</v>
      </c>
      <c r="F2" s="54" t="s">
        <v>68</v>
      </c>
      <c r="G2" s="54" t="s">
        <v>69</v>
      </c>
      <c r="H2" s="43">
        <v>37146000</v>
      </c>
      <c r="I2">
        <f>6042000</f>
        <v>6042000</v>
      </c>
    </row>
    <row r="3" spans="1:13" ht="25.5" customHeight="1" x14ac:dyDescent="0.2">
      <c r="A3" s="11">
        <v>1</v>
      </c>
      <c r="B3" s="23" t="s">
        <v>56</v>
      </c>
      <c r="C3" s="11" t="s">
        <v>86</v>
      </c>
      <c r="D3" s="11" t="s">
        <v>93</v>
      </c>
      <c r="E3" s="38">
        <v>128532</v>
      </c>
      <c r="F3" s="37">
        <v>15280.25</v>
      </c>
      <c r="G3" s="49">
        <f>F3/E3*100</f>
        <v>11.888284629508606</v>
      </c>
      <c r="H3" s="41">
        <f>H2/8</f>
        <v>4643250</v>
      </c>
      <c r="I3" s="42">
        <f>I2/H3</f>
        <v>1.3012437409142303</v>
      </c>
    </row>
    <row r="4" spans="1:13" ht="25.5" customHeight="1" x14ac:dyDescent="0.2">
      <c r="A4" s="11">
        <v>2</v>
      </c>
      <c r="B4" s="23" t="s">
        <v>96</v>
      </c>
      <c r="C4" s="24" t="s">
        <v>58</v>
      </c>
      <c r="D4" s="11" t="s">
        <v>93</v>
      </c>
      <c r="E4" s="38">
        <v>109461</v>
      </c>
      <c r="F4" s="38">
        <v>10677</v>
      </c>
      <c r="G4" s="49">
        <f>F4/E4*100</f>
        <v>9.7541590155397824</v>
      </c>
      <c r="J4" s="39" t="s">
        <v>97</v>
      </c>
      <c r="L4">
        <v>250</v>
      </c>
      <c r="M4">
        <f>L4*6</f>
        <v>1500</v>
      </c>
    </row>
    <row r="5" spans="1:13" ht="25.5" customHeight="1" x14ac:dyDescent="0.2">
      <c r="A5" s="11">
        <v>3</v>
      </c>
      <c r="B5" s="23" t="s">
        <v>57</v>
      </c>
      <c r="C5" s="24" t="s">
        <v>58</v>
      </c>
      <c r="D5" s="11" t="s">
        <v>94</v>
      </c>
      <c r="E5" s="36">
        <v>518</v>
      </c>
      <c r="F5" s="36">
        <v>287</v>
      </c>
      <c r="G5" s="49" t="s">
        <v>84</v>
      </c>
      <c r="H5" s="42">
        <f>E4/H7*1000000</f>
        <v>518.33769776064628</v>
      </c>
      <c r="I5" s="42">
        <f>F4*1000000/H2</f>
        <v>287.43337102245192</v>
      </c>
      <c r="L5">
        <v>500</v>
      </c>
      <c r="M5">
        <f>L5*6</f>
        <v>3000</v>
      </c>
    </row>
    <row r="6" spans="1:13" ht="24.75" customHeight="1" x14ac:dyDescent="0.2">
      <c r="A6" s="26" t="s">
        <v>111</v>
      </c>
      <c r="C6" s="25"/>
      <c r="D6" s="25"/>
      <c r="H6" s="43">
        <f>E5*E4</f>
        <v>56700798</v>
      </c>
      <c r="M6" t="e">
        <f>#REF!/6</f>
        <v>#REF!</v>
      </c>
    </row>
    <row r="7" spans="1:13" ht="14.1" customHeight="1" x14ac:dyDescent="0.2">
      <c r="A7" s="26"/>
      <c r="B7" s="48" t="s">
        <v>95</v>
      </c>
      <c r="C7" s="25"/>
      <c r="D7" s="25"/>
      <c r="H7">
        <v>211177000</v>
      </c>
    </row>
    <row r="8" spans="1:13" ht="14.1" customHeight="1" x14ac:dyDescent="0.2">
      <c r="A8" s="26"/>
      <c r="B8" s="40"/>
      <c r="C8" s="25"/>
      <c r="D8" s="25"/>
      <c r="H8" s="42">
        <f>H7/E4</f>
        <v>1929.2442056988334</v>
      </c>
    </row>
    <row r="9" spans="1:13" s="26" customFormat="1" ht="12" x14ac:dyDescent="0.2">
      <c r="E9" s="27" t="s">
        <v>76</v>
      </c>
      <c r="F9" s="13" t="s">
        <v>104</v>
      </c>
    </row>
    <row r="10" spans="1:13" x14ac:dyDescent="0.2">
      <c r="A10" s="17"/>
      <c r="D10" s="15"/>
      <c r="E10" s="13"/>
      <c r="F10" s="13" t="s">
        <v>105</v>
      </c>
    </row>
  </sheetData>
  <mergeCells count="1">
    <mergeCell ref="A1:G1"/>
  </mergeCells>
  <phoneticPr fontId="0" type="noConversion"/>
  <printOptions horizontalCentered="1"/>
  <pageMargins left="0.74803149606299202" right="0.74803149606299202" top="0.98425196850393704" bottom="0.98425196850393704" header="0.511811023622047" footer="0.511811023622047"/>
  <pageSetup paperSize="9" orientation="portrait" r:id="rId1"/>
  <headerFooter alignWithMargins="0">
    <oddHeader>&amp;C&amp;"Times New Roman,Regular"III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G11"/>
  <sheetViews>
    <sheetView tabSelected="1" view="pageBreakPreview" zoomScaleNormal="130" zoomScaleSheetLayoutView="100" workbookViewId="0">
      <selection activeCell="E10" sqref="E10"/>
    </sheetView>
  </sheetViews>
  <sheetFormatPr defaultRowHeight="12.75" x14ac:dyDescent="0.2"/>
  <cols>
    <col min="1" max="1" width="6" customWidth="1"/>
    <col min="2" max="2" width="20.5703125" customWidth="1"/>
    <col min="3" max="3" width="8.42578125" customWidth="1"/>
    <col min="4" max="4" width="11.28515625" customWidth="1"/>
    <col min="5" max="5" width="10.7109375" bestFit="1" customWidth="1"/>
    <col min="6" max="6" width="13.140625" customWidth="1"/>
    <col min="7" max="7" width="17.42578125" customWidth="1"/>
  </cols>
  <sheetData>
    <row r="1" spans="1:7" ht="54.95" customHeight="1" x14ac:dyDescent="0.2">
      <c r="A1" s="59" t="s">
        <v>99</v>
      </c>
      <c r="B1" s="59"/>
      <c r="C1" s="59"/>
      <c r="D1" s="59"/>
      <c r="E1" s="59"/>
      <c r="F1" s="59"/>
      <c r="G1" s="59"/>
    </row>
    <row r="2" spans="1:7" ht="25.5" customHeight="1" x14ac:dyDescent="0.2">
      <c r="A2" s="55" t="s">
        <v>62</v>
      </c>
      <c r="B2" s="55" t="s">
        <v>73</v>
      </c>
      <c r="C2" s="55" t="s">
        <v>1</v>
      </c>
      <c r="D2" s="55" t="s">
        <v>0</v>
      </c>
      <c r="E2" s="54" t="s">
        <v>2</v>
      </c>
      <c r="F2" s="54" t="s">
        <v>68</v>
      </c>
      <c r="G2" s="54" t="s">
        <v>69</v>
      </c>
    </row>
    <row r="3" spans="1:7" ht="25.5" customHeight="1" x14ac:dyDescent="0.2">
      <c r="A3" s="67" t="s">
        <v>100</v>
      </c>
      <c r="B3" s="68"/>
      <c r="C3" s="68"/>
      <c r="D3" s="68"/>
      <c r="E3" s="68"/>
      <c r="F3" s="68"/>
      <c r="G3" s="69"/>
    </row>
    <row r="4" spans="1:7" ht="25.5" customHeight="1" x14ac:dyDescent="0.2">
      <c r="A4" s="11">
        <v>1</v>
      </c>
      <c r="B4" s="23" t="s">
        <v>103</v>
      </c>
      <c r="C4" s="11" t="s">
        <v>86</v>
      </c>
      <c r="D4" s="11" t="s">
        <v>4</v>
      </c>
      <c r="E4" s="38">
        <v>4354.4640000000009</v>
      </c>
      <c r="F4" s="37">
        <v>2110.0980000000004</v>
      </c>
      <c r="G4" s="50">
        <f>F4/E4*100</f>
        <v>48.458271787296894</v>
      </c>
    </row>
    <row r="5" spans="1:7" ht="25.5" customHeight="1" x14ac:dyDescent="0.2">
      <c r="A5" s="11">
        <v>2</v>
      </c>
      <c r="B5" s="23" t="s">
        <v>96</v>
      </c>
      <c r="C5" s="24" t="s">
        <v>58</v>
      </c>
      <c r="D5" s="11" t="s">
        <v>4</v>
      </c>
      <c r="E5" s="38">
        <f>19217176/1000</f>
        <v>19217.175999999999</v>
      </c>
      <c r="F5" s="38">
        <v>1549.136</v>
      </c>
      <c r="G5" s="50">
        <f>F5/E5*100</f>
        <v>8.0612052468062938</v>
      </c>
    </row>
    <row r="6" spans="1:7" ht="25.5" customHeight="1" x14ac:dyDescent="0.2">
      <c r="A6" s="67" t="s">
        <v>101</v>
      </c>
      <c r="B6" s="68"/>
      <c r="C6" s="68"/>
      <c r="D6" s="68"/>
      <c r="E6" s="68"/>
      <c r="F6" s="68"/>
      <c r="G6" s="69"/>
    </row>
    <row r="7" spans="1:7" ht="25.5" customHeight="1" x14ac:dyDescent="0.2">
      <c r="A7" s="11">
        <v>1</v>
      </c>
      <c r="B7" s="23" t="s">
        <v>98</v>
      </c>
      <c r="C7" s="11" t="s">
        <v>86</v>
      </c>
      <c r="D7" s="11" t="s">
        <v>102</v>
      </c>
      <c r="E7" s="38">
        <f>1436546</f>
        <v>1436546</v>
      </c>
      <c r="F7" s="37">
        <f>154933+2158</f>
        <v>157091</v>
      </c>
      <c r="G7" s="50">
        <f>F7/E7*100</f>
        <v>10.935326818633026</v>
      </c>
    </row>
    <row r="8" spans="1:7" ht="25.5" customHeight="1" x14ac:dyDescent="0.2">
      <c r="A8" s="11">
        <v>2</v>
      </c>
      <c r="B8" s="23" t="s">
        <v>96</v>
      </c>
      <c r="C8" s="24" t="s">
        <v>58</v>
      </c>
      <c r="D8" s="11" t="s">
        <v>102</v>
      </c>
      <c r="E8" s="38">
        <v>1453517</v>
      </c>
      <c r="F8" s="38">
        <v>78777</v>
      </c>
      <c r="G8" s="50">
        <f>F8/E8*100</f>
        <v>5.4197508525872076</v>
      </c>
    </row>
    <row r="9" spans="1:7" ht="17.25" customHeight="1" x14ac:dyDescent="0.2">
      <c r="A9" s="25"/>
      <c r="B9" s="2"/>
      <c r="C9" s="44"/>
      <c r="D9" s="33"/>
      <c r="E9" s="45"/>
      <c r="F9" s="45"/>
      <c r="G9" s="45"/>
    </row>
    <row r="10" spans="1:7" s="26" customFormat="1" ht="12" x14ac:dyDescent="0.2">
      <c r="E10" s="27" t="s">
        <v>76</v>
      </c>
      <c r="F10" s="13" t="s">
        <v>92</v>
      </c>
    </row>
    <row r="11" spans="1:7" x14ac:dyDescent="0.2">
      <c r="A11" s="17"/>
      <c r="D11" s="15"/>
      <c r="E11" s="13"/>
    </row>
  </sheetData>
  <mergeCells count="3">
    <mergeCell ref="A1:G1"/>
    <mergeCell ref="A3:G3"/>
    <mergeCell ref="A6:G6"/>
  </mergeCells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&amp;C&amp;"Times New Roman,Regular"IV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Agri</vt:lpstr>
      <vt:lpstr>Livestock</vt:lpstr>
      <vt:lpstr>Elect</vt:lpstr>
      <vt:lpstr>Oil &amp; Gas</vt:lpstr>
      <vt:lpstr>Agri!Print_Area</vt:lpstr>
      <vt:lpstr>Elect!Print_Area</vt:lpstr>
      <vt:lpstr>Livestock!Print_Area</vt:lpstr>
      <vt:lpstr>'Oil &amp; Gas'!Print_Area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Unicef</dc:creator>
  <cp:lastModifiedBy>Saqib</cp:lastModifiedBy>
  <cp:lastPrinted>2021-08-06T07:21:52Z</cp:lastPrinted>
  <dcterms:created xsi:type="dcterms:W3CDTF">2003-02-22T07:03:36Z</dcterms:created>
  <dcterms:modified xsi:type="dcterms:W3CDTF">2021-08-06T07:22:39Z</dcterms:modified>
</cp:coreProperties>
</file>