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ata\Publication\Indicator Khyber Pakhtunkhwa\Indicator 2021\Public Finance\"/>
    </mc:Choice>
  </mc:AlternateContent>
  <bookViews>
    <workbookView xWindow="0" yWindow="0" windowWidth="28800" windowHeight="12300" activeTab="2"/>
  </bookViews>
  <sheets>
    <sheet name="Table 01" sheetId="1" r:id="rId1"/>
    <sheet name="Table 02" sheetId="2" r:id="rId2"/>
    <sheet name="Table 03" sheetId="3" r:id="rId3"/>
  </sheets>
  <definedNames>
    <definedName name="formula">'Table 02'!$G$5</definedName>
    <definedName name="formula_1">'Table 02'!$J$5</definedName>
    <definedName name="formula_2">'Table 03'!$E$5</definedName>
    <definedName name="formula8298.00">'Table 01'!$H$8</definedName>
    <definedName name="_xlnm.Print_Area" localSheetId="1">'Table 02'!$A$1:$K$40</definedName>
    <definedName name="_xlnm.Print_Area" localSheetId="2">'Table 03'!$A$1:$G$25</definedName>
    <definedName name="_xlnm.Print_Titles" localSheetId="0">'Table 01'!$1:$4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3" l="1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6" i="3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B5" i="2" l="1"/>
  <c r="F5" i="3"/>
  <c r="G5" i="3"/>
  <c r="E5" i="3"/>
  <c r="D5" i="3"/>
  <c r="C5" i="3"/>
  <c r="C5" i="2" l="1"/>
  <c r="E5" i="2"/>
  <c r="F5" i="2"/>
  <c r="H5" i="2"/>
  <c r="I5" i="2"/>
  <c r="J6" i="2"/>
  <c r="J5" i="2" s="1"/>
  <c r="G6" i="2"/>
  <c r="G5" i="2" s="1"/>
  <c r="D6" i="2"/>
  <c r="D5" i="2" s="1"/>
  <c r="K7" i="2" l="1"/>
  <c r="K15" i="2"/>
  <c r="K23" i="2"/>
  <c r="K31" i="2"/>
  <c r="K39" i="2"/>
  <c r="K8" i="2"/>
  <c r="K16" i="2"/>
  <c r="K6" i="2"/>
  <c r="K9" i="2"/>
  <c r="K17" i="2"/>
  <c r="K25" i="2"/>
  <c r="K33" i="2"/>
  <c r="K10" i="2"/>
  <c r="K18" i="2"/>
  <c r="K26" i="2"/>
  <c r="K11" i="2"/>
  <c r="K19" i="2"/>
  <c r="K27" i="2"/>
  <c r="K35" i="2"/>
  <c r="K14" i="2"/>
  <c r="K38" i="2"/>
  <c r="K34" i="2"/>
  <c r="K12" i="2"/>
  <c r="K20" i="2"/>
  <c r="K28" i="2"/>
  <c r="K36" i="2"/>
  <c r="K37" i="2"/>
  <c r="K30" i="2"/>
  <c r="K32" i="2"/>
  <c r="K13" i="2"/>
  <c r="K21" i="2"/>
  <c r="K29" i="2"/>
  <c r="K22" i="2"/>
  <c r="K24" i="2"/>
  <c r="H109" i="1"/>
  <c r="H108" i="1"/>
  <c r="C8" i="1"/>
  <c r="D8" i="1"/>
  <c r="E8" i="1"/>
  <c r="F8" i="1"/>
  <c r="G9" i="1"/>
  <c r="H9" i="1"/>
  <c r="G10" i="1"/>
  <c r="H10" i="1"/>
  <c r="G11" i="1"/>
  <c r="H11" i="1"/>
  <c r="G12" i="1"/>
  <c r="H12" i="1"/>
  <c r="G13" i="1"/>
  <c r="H13" i="1"/>
  <c r="G14" i="1"/>
  <c r="H14" i="1"/>
  <c r="G15" i="1"/>
  <c r="H15" i="1"/>
  <c r="G16" i="1"/>
  <c r="H16" i="1"/>
  <c r="G17" i="1"/>
  <c r="H17" i="1"/>
  <c r="G18" i="1"/>
  <c r="H18" i="1"/>
  <c r="G19" i="1"/>
  <c r="H19" i="1"/>
  <c r="G20" i="1"/>
  <c r="H20" i="1"/>
  <c r="C22" i="1"/>
  <c r="D22" i="1"/>
  <c r="E22" i="1"/>
  <c r="F22" i="1"/>
  <c r="G23" i="1"/>
  <c r="H23" i="1"/>
  <c r="G24" i="1"/>
  <c r="H24" i="1"/>
  <c r="C26" i="1"/>
  <c r="D26" i="1"/>
  <c r="E26" i="1"/>
  <c r="F26" i="1"/>
  <c r="G27" i="1"/>
  <c r="H27" i="1"/>
  <c r="G28" i="1"/>
  <c r="H28" i="1"/>
  <c r="C33" i="1"/>
  <c r="D33" i="1"/>
  <c r="E33" i="1"/>
  <c r="F33" i="1"/>
  <c r="G34" i="1"/>
  <c r="H34" i="1"/>
  <c r="G35" i="1"/>
  <c r="H35" i="1"/>
  <c r="C37" i="1"/>
  <c r="D37" i="1"/>
  <c r="E37" i="1"/>
  <c r="F37" i="1"/>
  <c r="G38" i="1"/>
  <c r="H38" i="1"/>
  <c r="G39" i="1"/>
  <c r="H39" i="1"/>
  <c r="G40" i="1"/>
  <c r="H40" i="1"/>
  <c r="C61" i="1"/>
  <c r="D61" i="1"/>
  <c r="E61" i="1"/>
  <c r="F61" i="1"/>
  <c r="G62" i="1"/>
  <c r="H62" i="1"/>
  <c r="G63" i="1"/>
  <c r="H63" i="1"/>
  <c r="G64" i="1"/>
  <c r="H64" i="1"/>
  <c r="G65" i="1"/>
  <c r="H65" i="1"/>
  <c r="C67" i="1"/>
  <c r="D67" i="1"/>
  <c r="E67" i="1"/>
  <c r="F67" i="1"/>
  <c r="G68" i="1"/>
  <c r="H68" i="1"/>
  <c r="G69" i="1"/>
  <c r="H69" i="1"/>
  <c r="G70" i="1"/>
  <c r="H70" i="1"/>
  <c r="G71" i="1"/>
  <c r="H71" i="1"/>
  <c r="G72" i="1"/>
  <c r="H72" i="1"/>
  <c r="C75" i="1"/>
  <c r="D75" i="1"/>
  <c r="E75" i="1"/>
  <c r="F75" i="1"/>
  <c r="G76" i="1"/>
  <c r="H76" i="1"/>
  <c r="G77" i="1"/>
  <c r="H77" i="1"/>
  <c r="G78" i="1"/>
  <c r="H78" i="1"/>
  <c r="G79" i="1"/>
  <c r="H79" i="1"/>
  <c r="G80" i="1"/>
  <c r="H80" i="1"/>
  <c r="C82" i="1"/>
  <c r="D82" i="1"/>
  <c r="E82" i="1"/>
  <c r="F82" i="1"/>
  <c r="G83" i="1"/>
  <c r="H83" i="1"/>
  <c r="G84" i="1"/>
  <c r="H84" i="1"/>
  <c r="G85" i="1"/>
  <c r="H85" i="1"/>
  <c r="C90" i="1"/>
  <c r="D90" i="1"/>
  <c r="E90" i="1"/>
  <c r="F90" i="1"/>
  <c r="G91" i="1"/>
  <c r="H91" i="1"/>
  <c r="G92" i="1"/>
  <c r="H92" i="1"/>
  <c r="G93" i="1"/>
  <c r="H93" i="1"/>
  <c r="G94" i="1"/>
  <c r="H94" i="1"/>
  <c r="G95" i="1"/>
  <c r="H95" i="1"/>
  <c r="C103" i="1"/>
  <c r="D103" i="1"/>
  <c r="E103" i="1"/>
  <c r="F103" i="1"/>
  <c r="G104" i="1"/>
  <c r="H104" i="1"/>
  <c r="G105" i="1"/>
  <c r="H105" i="1"/>
  <c r="D145" i="1"/>
  <c r="E145" i="1"/>
  <c r="F145" i="1"/>
  <c r="G145" i="1"/>
  <c r="H145" i="1"/>
  <c r="C145" i="1"/>
  <c r="I146" i="1" l="1"/>
  <c r="I147" i="1"/>
  <c r="I152" i="1"/>
  <c r="I151" i="1"/>
  <c r="I149" i="1"/>
  <c r="I148" i="1"/>
  <c r="G22" i="1"/>
  <c r="H33" i="1"/>
  <c r="I34" i="1" s="1"/>
  <c r="H26" i="1"/>
  <c r="I28" i="1" s="1"/>
  <c r="H22" i="1"/>
  <c r="I24" i="1" s="1"/>
  <c r="G75" i="1"/>
  <c r="G103" i="1"/>
  <c r="G37" i="1"/>
  <c r="G33" i="1"/>
  <c r="G26" i="1"/>
  <c r="H90" i="1"/>
  <c r="I94" i="1" s="1"/>
  <c r="H75" i="1"/>
  <c r="I77" i="1" s="1"/>
  <c r="G8" i="1"/>
  <c r="H103" i="1"/>
  <c r="I105" i="1" s="1"/>
  <c r="G90" i="1"/>
  <c r="H82" i="1"/>
  <c r="I84" i="1" s="1"/>
  <c r="H67" i="1"/>
  <c r="I71" i="1" s="1"/>
  <c r="G82" i="1"/>
  <c r="G67" i="1"/>
  <c r="G61" i="1"/>
  <c r="H37" i="1"/>
  <c r="I38" i="1" s="1"/>
  <c r="H8" i="1"/>
  <c r="I17" i="1" s="1"/>
  <c r="H61" i="1"/>
  <c r="I62" i="1" s="1"/>
  <c r="D141" i="1"/>
  <c r="E141" i="1"/>
  <c r="F141" i="1"/>
  <c r="G141" i="1"/>
  <c r="H141" i="1"/>
  <c r="C141" i="1"/>
  <c r="D136" i="1"/>
  <c r="E136" i="1"/>
  <c r="F136" i="1"/>
  <c r="G136" i="1"/>
  <c r="H136" i="1"/>
  <c r="C136" i="1"/>
  <c r="D130" i="1"/>
  <c r="E130" i="1"/>
  <c r="F130" i="1"/>
  <c r="G130" i="1"/>
  <c r="H130" i="1"/>
  <c r="C130" i="1"/>
  <c r="D114" i="1"/>
  <c r="E114" i="1"/>
  <c r="E6" i="1" s="1"/>
  <c r="F114" i="1"/>
  <c r="G114" i="1"/>
  <c r="H114" i="1"/>
  <c r="C114" i="1"/>
  <c r="I35" i="1" l="1"/>
  <c r="I33" i="1" s="1"/>
  <c r="I23" i="1"/>
  <c r="I22" i="1" s="1"/>
  <c r="F6" i="1"/>
  <c r="I27" i="1"/>
  <c r="I26" i="1" s="1"/>
  <c r="I145" i="1"/>
  <c r="D6" i="1"/>
  <c r="C6" i="1"/>
  <c r="I138" i="1"/>
  <c r="I137" i="1"/>
  <c r="I116" i="1"/>
  <c r="I119" i="1"/>
  <c r="I115" i="1"/>
  <c r="I117" i="1"/>
  <c r="I143" i="1"/>
  <c r="I142" i="1"/>
  <c r="I134" i="1"/>
  <c r="I133" i="1"/>
  <c r="I131" i="1"/>
  <c r="I132" i="1"/>
  <c r="I95" i="1"/>
  <c r="H6" i="1"/>
  <c r="G6" i="1"/>
  <c r="I91" i="1"/>
  <c r="I85" i="1"/>
  <c r="I10" i="1"/>
  <c r="I14" i="1"/>
  <c r="I13" i="1"/>
  <c r="I16" i="1"/>
  <c r="I19" i="1"/>
  <c r="I18" i="1"/>
  <c r="I11" i="1"/>
  <c r="I68" i="1"/>
  <c r="I72" i="1"/>
  <c r="I80" i="1"/>
  <c r="I78" i="1"/>
  <c r="I76" i="1"/>
  <c r="I69" i="1"/>
  <c r="I79" i="1"/>
  <c r="I104" i="1"/>
  <c r="I103" i="1" s="1"/>
  <c r="I40" i="1"/>
  <c r="I9" i="1"/>
  <c r="I83" i="1"/>
  <c r="I12" i="1"/>
  <c r="I20" i="1"/>
  <c r="I65" i="1"/>
  <c r="I15" i="1"/>
  <c r="I70" i="1"/>
  <c r="I93" i="1"/>
  <c r="I39" i="1"/>
  <c r="I92" i="1"/>
  <c r="I63" i="1"/>
  <c r="I64" i="1"/>
  <c r="I141" i="1" l="1"/>
  <c r="I82" i="1"/>
  <c r="I37" i="1"/>
  <c r="I136" i="1"/>
  <c r="I114" i="1"/>
  <c r="I130" i="1"/>
  <c r="I90" i="1"/>
  <c r="I67" i="1"/>
  <c r="I75" i="1"/>
  <c r="I61" i="1"/>
  <c r="I8" i="1"/>
</calcChain>
</file>

<file path=xl/sharedStrings.xml><?xml version="1.0" encoding="utf-8"?>
<sst xmlns="http://schemas.openxmlformats.org/spreadsheetml/2006/main" count="395" uniqueCount="159">
  <si>
    <t xml:space="preserve">Table No. 1                                                                                                                                                                                        </t>
  </si>
  <si>
    <t>(Million Rs:)</t>
  </si>
  <si>
    <t>S.No.</t>
  </si>
  <si>
    <t>Sector/Sub Sector</t>
  </si>
  <si>
    <t>Ongoing</t>
  </si>
  <si>
    <t>New</t>
  </si>
  <si>
    <t>Total</t>
  </si>
  <si>
    <t>%</t>
  </si>
  <si>
    <t>Allocation</t>
  </si>
  <si>
    <t>Annual Development Programme (ADP)</t>
  </si>
  <si>
    <t>Agriculture</t>
  </si>
  <si>
    <t>Agriculture Extension</t>
  </si>
  <si>
    <t>-</t>
  </si>
  <si>
    <t>Agriculture Mechanization</t>
  </si>
  <si>
    <t>Agriculture Planning</t>
  </si>
  <si>
    <t>Agriculture University</t>
  </si>
  <si>
    <t>Co-operatives</t>
  </si>
  <si>
    <t>Crop Reporting Services</t>
  </si>
  <si>
    <t>Fisheries</t>
  </si>
  <si>
    <t>Livestock &amp; Dairy Dev. (Ext.)</t>
  </si>
  <si>
    <t>Livestock R&amp;D</t>
  </si>
  <si>
    <t>On-Farm Water Management</t>
  </si>
  <si>
    <t>Soil Conservation</t>
  </si>
  <si>
    <t>Auqaf, Hajj &amp; Minority Affairs</t>
  </si>
  <si>
    <t>Minorities Affairs</t>
  </si>
  <si>
    <t>Religious Affairs</t>
  </si>
  <si>
    <t>Board of Revenue</t>
  </si>
  <si>
    <t>Board of Revenue Buildings</t>
  </si>
  <si>
    <t>Districts ADP</t>
  </si>
  <si>
    <t>DWSS</t>
  </si>
  <si>
    <t>DWSS (District Programme)</t>
  </si>
  <si>
    <t>DWSS (Provincial)</t>
  </si>
  <si>
    <t>E&amp;SE Department</t>
  </si>
  <si>
    <t>Primary Education</t>
  </si>
  <si>
    <t>Secondary Education</t>
  </si>
  <si>
    <t>Energy &amp; Power</t>
  </si>
  <si>
    <t>Environment</t>
  </si>
  <si>
    <t>Administration</t>
  </si>
  <si>
    <t>Finance</t>
  </si>
  <si>
    <t>Food</t>
  </si>
  <si>
    <t>Forestry</t>
  </si>
  <si>
    <t>Sericulture/NTFP</t>
  </si>
  <si>
    <t>Wildlife</t>
  </si>
  <si>
    <t>Health</t>
  </si>
  <si>
    <t>Basic Health</t>
  </si>
  <si>
    <t>General Hospitals</t>
  </si>
  <si>
    <t>Medical Education &amp; Trg.</t>
  </si>
  <si>
    <t>Preventive Programme</t>
  </si>
  <si>
    <t>Teaching Hospitals</t>
  </si>
  <si>
    <t>Higher Education</t>
  </si>
  <si>
    <t>Archives &amp; Libraries</t>
  </si>
  <si>
    <t>College Education</t>
  </si>
  <si>
    <t>Higher Education Department</t>
  </si>
  <si>
    <t>University Education</t>
  </si>
  <si>
    <t>Home</t>
  </si>
  <si>
    <t>HTAs</t>
  </si>
  <si>
    <t>Police</t>
  </si>
  <si>
    <t>Prisons</t>
  </si>
  <si>
    <t>Housing</t>
  </si>
  <si>
    <t>Industries</t>
  </si>
  <si>
    <t>Small Industries Dev. Board</t>
  </si>
  <si>
    <t>Industries Department</t>
  </si>
  <si>
    <t>TEVTA</t>
  </si>
  <si>
    <t>Information</t>
  </si>
  <si>
    <t>Labour</t>
  </si>
  <si>
    <t>Law &amp; Justice</t>
  </si>
  <si>
    <t>Peshawar High Court</t>
  </si>
  <si>
    <t>Local Dev.</t>
  </si>
  <si>
    <t>Multi Sectoral Development</t>
  </si>
  <si>
    <t>MSD</t>
  </si>
  <si>
    <t>Research &amp; Development</t>
  </si>
  <si>
    <t>Royalty &amp; Cess (MSD)</t>
  </si>
  <si>
    <t>Pop. Welfare</t>
  </si>
  <si>
    <t>Relief &amp; Rehab.</t>
  </si>
  <si>
    <t>Roads</t>
  </si>
  <si>
    <t>Building</t>
  </si>
  <si>
    <t>District Roads</t>
  </si>
  <si>
    <t>PKHA Roads &amp; Bridges</t>
  </si>
  <si>
    <t>Roads &amp; Bridges (Provincial)</t>
  </si>
  <si>
    <t>Social Welfare</t>
  </si>
  <si>
    <t>Women Development</t>
  </si>
  <si>
    <t>Sports, Tourism</t>
  </si>
  <si>
    <t>Archaeology</t>
  </si>
  <si>
    <t>Culture</t>
  </si>
  <si>
    <t>Sports</t>
  </si>
  <si>
    <t>Tourism</t>
  </si>
  <si>
    <t>Youth Affairs</t>
  </si>
  <si>
    <t>Transport</t>
  </si>
  <si>
    <t>Urban Development</t>
  </si>
  <si>
    <t>UPU</t>
  </si>
  <si>
    <t>Water</t>
  </si>
  <si>
    <t>Grand Total</t>
  </si>
  <si>
    <t xml:space="preserve">Table No. 2                                                                                                                                              </t>
  </si>
  <si>
    <t>SECTOR-WISE ANNUAL DEVELOPMENT PROGRAMME (FOREIGN AID &amp; LOCAL) OF KHYBER PAKHTUNKHWA FOR THE YEAR 2020-21</t>
  </si>
  <si>
    <t>Sector</t>
  </si>
  <si>
    <t>Number of Projects</t>
  </si>
  <si>
    <t>Cost</t>
  </si>
  <si>
    <t>Local</t>
  </si>
  <si>
    <t>F.Aid</t>
  </si>
  <si>
    <t>Auqaf, Hajj</t>
  </si>
  <si>
    <t>E&amp;SE</t>
  </si>
  <si>
    <t>Local Government</t>
  </si>
  <si>
    <t>Mines &amp; Minerals</t>
  </si>
  <si>
    <t>Multi Sectoral Dev.</t>
  </si>
  <si>
    <t>Population Welfare</t>
  </si>
  <si>
    <t xml:space="preserve">Table No. 3                                                                                                                                                         </t>
  </si>
  <si>
    <t>Grant</t>
  </si>
  <si>
    <t>Loan</t>
  </si>
  <si>
    <t>ST &amp; IT</t>
  </si>
  <si>
    <t>Drinking Water &amp; Sanitation</t>
  </si>
  <si>
    <t>Elementary &amp; Secondary Education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</si>
  <si>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</si>
  <si>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</si>
  <si>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</si>
  <si>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</si>
  <si>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</si>
  <si>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</si>
  <si>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</si>
  <si>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</si>
  <si>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</si>
  <si>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</si>
  <si>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</si>
  <si>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</si>
  <si>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Establishment and Administration</t>
  </si>
  <si>
    <t>Excise, Taxation &amp; Narcotics Control</t>
  </si>
  <si>
    <t>E, T &amp; N</t>
  </si>
  <si>
    <t>EZDMC</t>
  </si>
  <si>
    <t>SIDB</t>
  </si>
  <si>
    <t>Sub Sectors Total</t>
  </si>
  <si>
    <t>S.No</t>
  </si>
  <si>
    <t>District ADP</t>
  </si>
  <si>
    <t>Economic Infrastructural Dev.</t>
  </si>
  <si>
    <t>Relief &amp; Rehabilitation</t>
  </si>
  <si>
    <t>Public Private Partnership</t>
  </si>
  <si>
    <t>PPP</t>
  </si>
  <si>
    <t>Comm. &amp; Management Sci.</t>
  </si>
  <si>
    <t>Sche-
mes</t>
  </si>
  <si>
    <t xml:space="preserve">Science &amp; Information Technology </t>
  </si>
  <si>
    <t>Science and Technology</t>
  </si>
  <si>
    <t>Inform. Tech. Board (KPITB)</t>
  </si>
  <si>
    <t>Affairs Department</t>
  </si>
  <si>
    <t>Sports, Tourism, Arch. etc.</t>
  </si>
  <si>
    <t>Sports, Tourism, Archaelogy, Culture and Youth Affairs</t>
  </si>
  <si>
    <t>Agriculture Research System</t>
  </si>
  <si>
    <t>Pakistan Forest Institute</t>
  </si>
  <si>
    <t>Urban Dev.</t>
  </si>
  <si>
    <t>No. of Schemes</t>
  </si>
  <si>
    <t>ANNUAL DEVELOPMENT PROGRAMME 2021-22</t>
  </si>
  <si>
    <t>Estab. &amp; Admin.</t>
  </si>
  <si>
    <t>Excise, Taxation</t>
  </si>
  <si>
    <t>% 
Share</t>
  </si>
  <si>
    <t>Grand 
Total</t>
  </si>
  <si>
    <r>
      <rPr>
        <b/>
        <sz val="10"/>
        <rFont val="Arial"/>
        <family val="2"/>
      </rPr>
      <t>%
Share</t>
    </r>
  </si>
  <si>
    <r>
      <rPr>
        <b/>
        <sz val="10"/>
        <rFont val="Arial"/>
        <family val="2"/>
      </rPr>
      <t>Foreign
aid</t>
    </r>
  </si>
  <si>
    <r>
      <rPr>
        <b/>
        <sz val="9"/>
        <color theme="1"/>
        <rFont val="Arial"/>
        <family val="2"/>
      </rPr>
      <t xml:space="preserve">Source:  </t>
    </r>
    <r>
      <rPr>
        <sz val="9"/>
        <color theme="1"/>
        <rFont val="Arial"/>
        <family val="2"/>
      </rPr>
      <t>Annual Development Programe Khyber Pakhtunkhwa, 2021-22</t>
    </r>
  </si>
  <si>
    <t>Foreign
aid</t>
  </si>
  <si>
    <t>SECTOR/ SUB SECTOR-WISE ANNUAL DEVELOPMENT PROGRAMME (LOCAL) OF KHYBER PAKHTUNKHWA FOR THE YEAR 2020-21</t>
  </si>
  <si>
    <t>(Continued)</t>
  </si>
  <si>
    <t xml:space="preserve"> SECTOR WISE SUMMARY OF FOREIGN ASSISTANCE
OF KHYBER PAKHTUNKHWA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</si>
</sst>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"/>
    <numFmt numFmtId="165" formatCode="0.000"/>
    <numFmt numFmtId="166" formatCode="0.0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4"/>
      <color theme="1"/>
      <name val="Arial"/>
      <family val="2"/>
    </font>
    <font>
      <b/>
      <sz val="9"/>
      <color theme="1"/>
      <name val="Arial"/>
      <family val="2"/>
    </font>
    <font>
      <b/>
      <sz val="10"/>
      <name val="Arial Narrow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0" fillId="0" borderId="0" xfId="0" applyFill="1" applyBorder="1" applyAlignment="1">
      <alignment horizontal="left" vertical="top"/>
    </xf>
    <xf numFmtId="1" fontId="4" fillId="0" borderId="8" xfId="0" applyNumberFormat="1" applyFont="1" applyFill="1" applyBorder="1" applyAlignment="1">
      <alignment horizontal="center" vertical="center" shrinkToFit="1"/>
    </xf>
    <xf numFmtId="2" fontId="3" fillId="0" borderId="8" xfId="0" applyNumberFormat="1" applyFont="1" applyFill="1" applyBorder="1" applyAlignment="1">
      <alignment vertical="center" shrinkToFit="1"/>
    </xf>
    <xf numFmtId="0" fontId="2" fillId="0" borderId="8" xfId="0" applyFont="1" applyFill="1" applyBorder="1" applyAlignment="1">
      <alignment horizontal="right" vertical="center" wrapText="1"/>
    </xf>
    <xf numFmtId="1" fontId="3" fillId="0" borderId="8" xfId="0" applyNumberFormat="1" applyFont="1" applyFill="1" applyBorder="1" applyAlignment="1">
      <alignment horizontal="right" vertical="center" shrinkToFit="1"/>
    </xf>
    <xf numFmtId="164" fontId="3" fillId="0" borderId="8" xfId="0" applyNumberFormat="1" applyFont="1" applyFill="1" applyBorder="1" applyAlignment="1">
      <alignment horizontal="right" vertical="center" shrinkToFit="1"/>
    </xf>
    <xf numFmtId="2" fontId="3" fillId="0" borderId="8" xfId="0" applyNumberFormat="1" applyFont="1" applyFill="1" applyBorder="1" applyAlignment="1">
      <alignment horizontal="center" vertical="center" shrinkToFit="1"/>
    </xf>
    <xf numFmtId="0" fontId="1" fillId="0" borderId="8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right" vertical="center" wrapText="1"/>
    </xf>
    <xf numFmtId="1" fontId="4" fillId="0" borderId="8" xfId="0" applyNumberFormat="1" applyFont="1" applyFill="1" applyBorder="1" applyAlignment="1">
      <alignment horizontal="right" vertical="center" shrinkToFit="1"/>
    </xf>
    <xf numFmtId="164" fontId="4" fillId="0" borderId="8" xfId="0" applyNumberFormat="1" applyFont="1" applyFill="1" applyBorder="1" applyAlignment="1">
      <alignment horizontal="right" vertical="center" shrinkToFit="1"/>
    </xf>
    <xf numFmtId="2" fontId="4" fillId="0" borderId="8" xfId="0" applyNumberFormat="1" applyFont="1" applyFill="1" applyBorder="1" applyAlignment="1">
      <alignment horizontal="center" vertical="center" shrinkToFit="1"/>
    </xf>
    <xf numFmtId="165" fontId="2" fillId="0" borderId="8" xfId="0" applyNumberFormat="1" applyFont="1" applyFill="1" applyBorder="1" applyAlignment="1">
      <alignment horizontal="right" vertical="center" wrapText="1"/>
    </xf>
    <xf numFmtId="2" fontId="2" fillId="0" borderId="8" xfId="0" applyNumberFormat="1" applyFont="1" applyFill="1" applyBorder="1" applyAlignment="1">
      <alignment horizontal="right" vertical="center" wrapText="1"/>
    </xf>
    <xf numFmtId="165" fontId="4" fillId="0" borderId="8" xfId="0" applyNumberFormat="1" applyFont="1" applyFill="1" applyBorder="1" applyAlignment="1">
      <alignment horizontal="right" vertical="center" shrinkToFit="1"/>
    </xf>
    <xf numFmtId="165" fontId="1" fillId="0" borderId="8" xfId="0" applyNumberFormat="1" applyFont="1" applyFill="1" applyBorder="1" applyAlignment="1">
      <alignment horizontal="right" vertical="center" wrapText="1"/>
    </xf>
    <xf numFmtId="2" fontId="4" fillId="0" borderId="8" xfId="0" applyNumberFormat="1" applyFont="1" applyFill="1" applyBorder="1" applyAlignment="1">
      <alignment horizontal="right" vertical="center" shrinkToFit="1"/>
    </xf>
    <xf numFmtId="165" fontId="3" fillId="0" borderId="8" xfId="0" applyNumberFormat="1" applyFont="1" applyFill="1" applyBorder="1" applyAlignment="1">
      <alignment horizontal="right" vertical="center" shrinkToFit="1"/>
    </xf>
    <xf numFmtId="0" fontId="1" fillId="0" borderId="8" xfId="0" applyFont="1" applyFill="1" applyBorder="1" applyAlignment="1">
      <alignment horizontal="center" vertical="center" wrapText="1"/>
    </xf>
    <xf numFmtId="2" fontId="1" fillId="0" borderId="8" xfId="0" applyNumberFormat="1" applyFont="1" applyFill="1" applyBorder="1" applyAlignment="1">
      <alignment horizontal="right" vertical="center" wrapText="1"/>
    </xf>
    <xf numFmtId="2" fontId="4" fillId="0" borderId="8" xfId="0" applyNumberFormat="1" applyFont="1" applyFill="1" applyBorder="1" applyAlignment="1">
      <alignment vertical="center" shrinkToFit="1"/>
    </xf>
    <xf numFmtId="2" fontId="3" fillId="0" borderId="8" xfId="0" applyNumberFormat="1" applyFont="1" applyFill="1" applyBorder="1" applyAlignment="1">
      <alignment horizontal="right" vertical="center" shrinkToFit="1"/>
    </xf>
    <xf numFmtId="0" fontId="6" fillId="0" borderId="0" xfId="0" applyFont="1" applyFill="1" applyBorder="1" applyAlignment="1">
      <alignment horizontal="left" vertical="center"/>
    </xf>
    <xf numFmtId="1" fontId="3" fillId="0" borderId="8" xfId="0" applyNumberFormat="1" applyFont="1" applyFill="1" applyBorder="1" applyAlignment="1">
      <alignment horizontal="center" vertical="center" shrinkToFit="1"/>
    </xf>
    <xf numFmtId="0" fontId="2" fillId="0" borderId="8" xfId="0" applyFont="1" applyFill="1" applyBorder="1" applyAlignment="1">
      <alignment horizontal="left" vertical="center" wrapText="1"/>
    </xf>
    <xf numFmtId="1" fontId="3" fillId="0" borderId="8" xfId="0" applyNumberFormat="1" applyFont="1" applyFill="1" applyBorder="1" applyAlignment="1">
      <alignment vertical="center" shrinkToFit="1"/>
    </xf>
    <xf numFmtId="164" fontId="3" fillId="0" borderId="8" xfId="0" applyNumberFormat="1" applyFont="1" applyFill="1" applyBorder="1" applyAlignment="1">
      <alignment vertical="center" shrinkToFit="1"/>
    </xf>
    <xf numFmtId="165" fontId="3" fillId="0" borderId="8" xfId="0" applyNumberFormat="1" applyFont="1" applyFill="1" applyBorder="1" applyAlignment="1">
      <alignment vertical="center" shrinkToFit="1"/>
    </xf>
    <xf numFmtId="1" fontId="4" fillId="0" borderId="8" xfId="0" applyNumberFormat="1" applyFont="1" applyFill="1" applyBorder="1" applyAlignment="1">
      <alignment vertical="center" shrinkToFit="1"/>
    </xf>
    <xf numFmtId="164" fontId="4" fillId="0" borderId="8" xfId="0" applyNumberFormat="1" applyFont="1" applyFill="1" applyBorder="1" applyAlignment="1">
      <alignment vertical="center" shrinkToFit="1"/>
    </xf>
    <xf numFmtId="165" fontId="4" fillId="0" borderId="8" xfId="0" applyNumberFormat="1" applyFont="1" applyFill="1" applyBorder="1" applyAlignment="1">
      <alignment vertical="center" shrinkToFit="1"/>
    </xf>
    <xf numFmtId="0" fontId="5" fillId="0" borderId="8" xfId="0" applyFont="1" applyFill="1" applyBorder="1" applyAlignment="1">
      <alignment horizontal="center" vertical="center" wrapText="1"/>
    </xf>
    <xf numFmtId="1" fontId="1" fillId="0" borderId="8" xfId="0" applyNumberFormat="1" applyFont="1" applyFill="1" applyBorder="1" applyAlignment="1">
      <alignment horizontal="right" vertical="center" wrapText="1"/>
    </xf>
    <xf numFmtId="0" fontId="0" fillId="0" borderId="8" xfId="0" applyFill="1" applyBorder="1" applyAlignment="1">
      <alignment horizontal="left" vertical="top"/>
    </xf>
    <xf numFmtId="0" fontId="1" fillId="0" borderId="8" xfId="0" applyFont="1" applyFill="1" applyBorder="1" applyAlignment="1">
      <alignment vertical="center" wrapText="1"/>
    </xf>
    <xf numFmtId="164" fontId="1" fillId="0" borderId="8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6" fillId="0" borderId="0" xfId="0" applyFont="1"/>
    <xf numFmtId="166" fontId="6" fillId="0" borderId="0" xfId="0" applyNumberFormat="1" applyFont="1"/>
    <xf numFmtId="0" fontId="10" fillId="0" borderId="0" xfId="0" applyFont="1"/>
    <xf numFmtId="3" fontId="3" fillId="0" borderId="8" xfId="0" applyNumberFormat="1" applyFont="1" applyFill="1" applyBorder="1" applyAlignment="1">
      <alignment horizontal="right" vertical="center" shrinkToFit="1"/>
    </xf>
    <xf numFmtId="0" fontId="6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left" vertical="center"/>
    </xf>
    <xf numFmtId="3" fontId="4" fillId="0" borderId="8" xfId="0" applyNumberFormat="1" applyFont="1" applyFill="1" applyBorder="1" applyAlignment="1">
      <alignment horizontal="right" vertical="center" shrinkToFit="1"/>
    </xf>
    <xf numFmtId="166" fontId="4" fillId="0" borderId="8" xfId="0" applyNumberFormat="1" applyFont="1" applyFill="1" applyBorder="1" applyAlignment="1">
      <alignment horizontal="right" vertical="center" shrinkToFit="1"/>
    </xf>
    <xf numFmtId="166" fontId="6" fillId="0" borderId="0" xfId="0" applyNumberFormat="1" applyFont="1" applyAlignment="1">
      <alignment vertical="center"/>
    </xf>
    <xf numFmtId="0" fontId="5" fillId="0" borderId="8" xfId="0" applyFont="1" applyFill="1" applyBorder="1" applyAlignment="1">
      <alignment horizontal="right" vertical="center" wrapText="1"/>
    </xf>
    <xf numFmtId="0" fontId="7" fillId="0" borderId="10" xfId="0" applyFont="1" applyBorder="1" applyAlignment="1">
      <alignment horizontal="right" vertical="center"/>
    </xf>
    <xf numFmtId="0" fontId="9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left" vertical="top"/>
    </xf>
    <xf numFmtId="0" fontId="2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3" fontId="3" fillId="0" borderId="5" xfId="0" applyNumberFormat="1" applyFont="1" applyFill="1" applyBorder="1" applyAlignment="1">
      <alignment horizontal="right" vertical="center" shrinkToFit="1"/>
    </xf>
    <xf numFmtId="4" fontId="3" fillId="0" borderId="5" xfId="0" applyNumberFormat="1" applyFont="1" applyFill="1" applyBorder="1" applyAlignment="1">
      <alignment horizontal="right" vertical="center" shrinkToFit="1"/>
    </xf>
    <xf numFmtId="0" fontId="1" fillId="0" borderId="5" xfId="0" applyFont="1" applyFill="1" applyBorder="1" applyAlignment="1">
      <alignment horizontal="left" vertical="center" wrapText="1"/>
    </xf>
    <xf numFmtId="1" fontId="4" fillId="0" borderId="5" xfId="0" applyNumberFormat="1" applyFont="1" applyFill="1" applyBorder="1" applyAlignment="1">
      <alignment horizontal="right" vertical="center" shrinkToFit="1"/>
    </xf>
    <xf numFmtId="3" fontId="4" fillId="0" borderId="5" xfId="0" applyNumberFormat="1" applyFont="1" applyFill="1" applyBorder="1" applyAlignment="1">
      <alignment horizontal="right" vertical="center" shrinkToFit="1"/>
    </xf>
    <xf numFmtId="2" fontId="4" fillId="0" borderId="5" xfId="0" applyNumberFormat="1" applyFont="1" applyFill="1" applyBorder="1" applyAlignment="1">
      <alignment horizontal="right" vertical="center" shrinkToFit="1"/>
    </xf>
    <xf numFmtId="2" fontId="6" fillId="0" borderId="0" xfId="0" applyNumberFormat="1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horizontal="left" vertical="center"/>
    </xf>
    <xf numFmtId="0" fontId="13" fillId="0" borderId="8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left" vertical="center" wrapText="1"/>
    </xf>
    <xf numFmtId="1" fontId="4" fillId="0" borderId="0" xfId="0" applyNumberFormat="1" applyFont="1" applyFill="1" applyBorder="1" applyAlignment="1">
      <alignment horizontal="right" vertical="center" shrinkToFit="1"/>
    </xf>
    <xf numFmtId="165" fontId="4" fillId="0" borderId="0" xfId="0" applyNumberFormat="1" applyFont="1" applyFill="1" applyBorder="1" applyAlignment="1">
      <alignment horizontal="right" vertical="center" shrinkToFit="1"/>
    </xf>
    <xf numFmtId="0" fontId="1" fillId="0" borderId="0" xfId="0" applyFont="1" applyFill="1" applyBorder="1" applyAlignment="1">
      <alignment horizontal="right" vertical="center" wrapText="1"/>
    </xf>
    <xf numFmtId="165" fontId="1" fillId="0" borderId="0" xfId="0" applyNumberFormat="1" applyFont="1" applyFill="1" applyBorder="1" applyAlignment="1">
      <alignment horizontal="right" vertical="center" wrapText="1"/>
    </xf>
    <xf numFmtId="49" fontId="9" fillId="0" borderId="0" xfId="0" applyNumberFormat="1" applyFont="1" applyFill="1" applyBorder="1" applyAlignment="1">
      <alignment horizontal="right" vertical="center"/>
    </xf>
    <xf numFmtId="0" fontId="6" fillId="0" borderId="0" xfId="0" applyFont="1" applyBorder="1"/>
    <xf numFmtId="166" fontId="4" fillId="0" borderId="0" xfId="0" applyNumberFormat="1" applyFont="1" applyFill="1" applyBorder="1" applyAlignment="1">
      <alignment horizontal="right" vertical="top" shrinkToFi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1" fontId="3" fillId="0" borderId="9" xfId="0" applyNumberFormat="1" applyFont="1" applyFill="1" applyBorder="1" applyAlignment="1">
      <alignment horizontal="center" vertical="center" shrinkToFit="1"/>
    </xf>
    <xf numFmtId="1" fontId="3" fillId="0" borderId="10" xfId="0" applyNumberFormat="1" applyFont="1" applyFill="1" applyBorder="1" applyAlignment="1">
      <alignment horizontal="center" vertical="center" shrinkToFit="1"/>
    </xf>
    <xf numFmtId="0" fontId="2" fillId="0" borderId="8" xfId="0" applyFont="1" applyFill="1" applyBorder="1" applyAlignment="1">
      <alignment horizontal="left" vertical="center" wrapText="1"/>
    </xf>
    <xf numFmtId="1" fontId="3" fillId="0" borderId="8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left" vertical="center" wrapText="1"/>
    </xf>
    <xf numFmtId="1" fontId="3" fillId="0" borderId="15" xfId="0" applyNumberFormat="1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top" wrapText="1"/>
    </xf>
    <xf numFmtId="0" fontId="9" fillId="0" borderId="14" xfId="0" applyFont="1" applyFill="1" applyBorder="1" applyAlignment="1">
      <alignment horizontal="right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right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top" wrapText="1"/>
    </xf>
    <xf numFmtId="0" fontId="9" fillId="0" borderId="0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3"/>
  <sheetViews>
    <sheetView view="pageBreakPreview" zoomScaleNormal="100" zoomScaleSheetLayoutView="100" workbookViewId="0">
      <selection activeCell="D2" sqref="D2"/>
    </sheetView>
  </sheetViews>
  <sheetFormatPr defaultRowHeight="15" x14ac:dyDescent="0.25"/>
  <cols>
    <col min="1" max="1" width="6" style="1" customWidth="1"/>
    <col min="2" max="2" width="25.140625" style="1" customWidth="1"/>
    <col min="3" max="3" width="5.42578125" style="1" bestFit="1" customWidth="1"/>
    <col min="4" max="4" width="10.5703125" style="1" bestFit="1" customWidth="1"/>
    <col min="5" max="5" width="5.42578125" style="1" bestFit="1" customWidth="1"/>
    <col min="6" max="6" width="10.140625" style="1" bestFit="1" customWidth="1"/>
    <col min="7" max="7" width="5.42578125" style="1" bestFit="1" customWidth="1"/>
    <col min="8" max="8" width="10.5703125" style="1" bestFit="1" customWidth="1"/>
    <col min="9" max="9" width="6.7109375" style="1" customWidth="1"/>
    <col min="10" max="16384" width="9.140625" style="1"/>
  </cols>
  <sheetData>
    <row r="1" spans="1:9" ht="60" customHeight="1" x14ac:dyDescent="0.25">
      <c r="A1" s="90" t="s">
        <v>156</v>
      </c>
      <c r="B1" s="90"/>
      <c r="C1" s="90"/>
      <c r="D1" s="90"/>
      <c r="E1" s="90"/>
      <c r="F1" s="90"/>
      <c r="G1" s="90"/>
      <c r="H1" s="90"/>
      <c r="I1" s="90"/>
    </row>
    <row r="2" spans="1:9" ht="12.95" customHeight="1" x14ac:dyDescent="0.25">
      <c r="A2" s="96" t="s">
        <v>0</v>
      </c>
      <c r="B2" s="96"/>
      <c r="C2" s="65"/>
      <c r="D2" s="65"/>
      <c r="E2" s="65"/>
      <c r="F2" s="65"/>
      <c r="G2" s="65"/>
      <c r="H2" s="91" t="s">
        <v>1</v>
      </c>
      <c r="I2" s="91"/>
    </row>
    <row r="3" spans="1:9" s="66" customFormat="1" ht="20.100000000000001" customHeight="1" x14ac:dyDescent="0.25">
      <c r="A3" s="92" t="s">
        <v>2</v>
      </c>
      <c r="B3" s="92" t="s">
        <v>3</v>
      </c>
      <c r="C3" s="94" t="s">
        <v>4</v>
      </c>
      <c r="D3" s="95"/>
      <c r="E3" s="94" t="s">
        <v>5</v>
      </c>
      <c r="F3" s="95"/>
      <c r="G3" s="94" t="s">
        <v>6</v>
      </c>
      <c r="H3" s="95"/>
      <c r="I3" s="92" t="s">
        <v>7</v>
      </c>
    </row>
    <row r="4" spans="1:9" s="66" customFormat="1" ht="26.1" customHeight="1" x14ac:dyDescent="0.25">
      <c r="A4" s="93"/>
      <c r="B4" s="93"/>
      <c r="C4" s="67" t="s">
        <v>136</v>
      </c>
      <c r="D4" s="68" t="s">
        <v>8</v>
      </c>
      <c r="E4" s="67" t="s">
        <v>136</v>
      </c>
      <c r="F4" s="68" t="s">
        <v>8</v>
      </c>
      <c r="G4" s="67" t="s">
        <v>136</v>
      </c>
      <c r="H4" s="68" t="s">
        <v>8</v>
      </c>
      <c r="I4" s="93"/>
    </row>
    <row r="5" spans="1:9" ht="16.7" customHeight="1" x14ac:dyDescent="0.25">
      <c r="A5" s="78" t="s">
        <v>9</v>
      </c>
      <c r="B5" s="79"/>
      <c r="C5" s="79"/>
      <c r="D5" s="79"/>
      <c r="E5" s="79"/>
      <c r="F5" s="79"/>
      <c r="G5" s="79"/>
      <c r="H5" s="79"/>
      <c r="I5" s="80"/>
    </row>
    <row r="6" spans="1:9" ht="16.7" customHeight="1" x14ac:dyDescent="0.25">
      <c r="A6" s="83" t="s">
        <v>91</v>
      </c>
      <c r="B6" s="83"/>
      <c r="C6" s="5">
        <f t="shared" ref="C6:H6" si="0">SUM(C8,C22,C26,C30,C33,C37,C43,C46,C49,C52,C55,C58,C61,C67,C75,C82,C87,C90,C97,C100,C103,C108,C111,C114,C121,C124,C127,C130,C136,C141,C145,C154,C157,C160)</f>
        <v>1891</v>
      </c>
      <c r="D6" s="18">
        <f t="shared" si="0"/>
        <v>168139.99400000004</v>
      </c>
      <c r="E6" s="5">
        <f t="shared" si="0"/>
        <v>451</v>
      </c>
      <c r="F6" s="18">
        <f t="shared" si="0"/>
        <v>59260.006000000008</v>
      </c>
      <c r="G6" s="5">
        <f t="shared" si="0"/>
        <v>2342</v>
      </c>
      <c r="H6" s="18">
        <f t="shared" si="0"/>
        <v>227399.99999999994</v>
      </c>
      <c r="I6" s="22">
        <v>100</v>
      </c>
    </row>
    <row r="7" spans="1:9" ht="16.7" customHeight="1" x14ac:dyDescent="0.25">
      <c r="A7" s="81">
        <v>1</v>
      </c>
      <c r="B7" s="78" t="s">
        <v>10</v>
      </c>
      <c r="C7" s="79"/>
      <c r="D7" s="79"/>
      <c r="E7" s="79"/>
      <c r="F7" s="79"/>
      <c r="G7" s="79"/>
      <c r="H7" s="79"/>
      <c r="I7" s="80"/>
    </row>
    <row r="8" spans="1:9" ht="16.7" customHeight="1" x14ac:dyDescent="0.25">
      <c r="A8" s="82"/>
      <c r="B8" s="25" t="s">
        <v>128</v>
      </c>
      <c r="C8" s="5">
        <f>SUM(C9:C20)</f>
        <v>115</v>
      </c>
      <c r="D8" s="18">
        <f t="shared" ref="D8:I8" si="1">SUM(D9:D20)</f>
        <v>6036.1540000000005</v>
      </c>
      <c r="E8" s="5">
        <f t="shared" si="1"/>
        <v>20</v>
      </c>
      <c r="F8" s="18">
        <f t="shared" si="1"/>
        <v>2311.8469999999998</v>
      </c>
      <c r="G8" s="5">
        <f t="shared" si="1"/>
        <v>135</v>
      </c>
      <c r="H8" s="18">
        <f t="shared" si="1"/>
        <v>8348.0010000000002</v>
      </c>
      <c r="I8" s="22">
        <f t="shared" si="1"/>
        <v>100</v>
      </c>
    </row>
    <row r="9" spans="1:9" ht="16.7" customHeight="1" x14ac:dyDescent="0.25">
      <c r="A9" s="2" t="s">
        <v>111</v>
      </c>
      <c r="B9" s="8" t="s">
        <v>11</v>
      </c>
      <c r="C9" s="10">
        <v>13</v>
      </c>
      <c r="D9" s="15">
        <v>581.73099999999999</v>
      </c>
      <c r="E9" s="33">
        <v>7</v>
      </c>
      <c r="F9" s="16">
        <v>1072.0160000000001</v>
      </c>
      <c r="G9" s="10">
        <f>SUM(C9,E9)</f>
        <v>20</v>
      </c>
      <c r="H9" s="15">
        <f>SUM(D9,F9)</f>
        <v>1653.7470000000001</v>
      </c>
      <c r="I9" s="21">
        <f t="shared" ref="I9:I20" si="2">H9/formula8298.00*100</f>
        <v>19.810095854085308</v>
      </c>
    </row>
    <row r="10" spans="1:9" ht="16.7" customHeight="1" x14ac:dyDescent="0.25">
      <c r="A10" s="2" t="s">
        <v>112</v>
      </c>
      <c r="B10" s="8" t="s">
        <v>13</v>
      </c>
      <c r="C10" s="10">
        <v>2</v>
      </c>
      <c r="D10" s="15">
        <v>233</v>
      </c>
      <c r="E10" s="33">
        <v>1</v>
      </c>
      <c r="F10" s="16">
        <v>10</v>
      </c>
      <c r="G10" s="10">
        <f t="shared" ref="G10:G20" si="3">SUM(C10,E10)</f>
        <v>3</v>
      </c>
      <c r="H10" s="15">
        <f t="shared" ref="H10:H20" si="4">SUM(D10,F10)</f>
        <v>243</v>
      </c>
      <c r="I10" s="21">
        <f t="shared" si="2"/>
        <v>2.9108765080406673</v>
      </c>
    </row>
    <row r="11" spans="1:9" ht="16.7" customHeight="1" x14ac:dyDescent="0.25">
      <c r="A11" s="2" t="s">
        <v>113</v>
      </c>
      <c r="B11" s="8" t="s">
        <v>14</v>
      </c>
      <c r="C11" s="10">
        <v>4</v>
      </c>
      <c r="D11" s="15">
        <v>333.02699999999999</v>
      </c>
      <c r="E11" s="10">
        <v>1</v>
      </c>
      <c r="F11" s="15">
        <v>380</v>
      </c>
      <c r="G11" s="10">
        <f t="shared" si="3"/>
        <v>5</v>
      </c>
      <c r="H11" s="15">
        <f t="shared" si="4"/>
        <v>713.02700000000004</v>
      </c>
      <c r="I11" s="21">
        <f t="shared" si="2"/>
        <v>8.5412903041099302</v>
      </c>
    </row>
    <row r="12" spans="1:9" ht="16.7" customHeight="1" x14ac:dyDescent="0.25">
      <c r="A12" s="2" t="s">
        <v>114</v>
      </c>
      <c r="B12" s="8" t="s">
        <v>143</v>
      </c>
      <c r="C12" s="10">
        <v>8</v>
      </c>
      <c r="D12" s="15">
        <v>296.47899999999998</v>
      </c>
      <c r="E12" s="10">
        <v>2</v>
      </c>
      <c r="F12" s="15">
        <v>200</v>
      </c>
      <c r="G12" s="10">
        <f t="shared" si="3"/>
        <v>10</v>
      </c>
      <c r="H12" s="15">
        <f t="shared" si="4"/>
        <v>496.47899999999998</v>
      </c>
      <c r="I12" s="21">
        <f t="shared" si="2"/>
        <v>5.947280073397212</v>
      </c>
    </row>
    <row r="13" spans="1:9" ht="16.7" customHeight="1" x14ac:dyDescent="0.25">
      <c r="A13" s="2" t="s">
        <v>115</v>
      </c>
      <c r="B13" s="8" t="s">
        <v>15</v>
      </c>
      <c r="C13" s="10">
        <v>4</v>
      </c>
      <c r="D13" s="15">
        <v>444.85500000000002</v>
      </c>
      <c r="E13" s="10" t="s">
        <v>12</v>
      </c>
      <c r="F13" s="15" t="s">
        <v>12</v>
      </c>
      <c r="G13" s="10">
        <f t="shared" si="3"/>
        <v>4</v>
      </c>
      <c r="H13" s="15">
        <f t="shared" si="4"/>
        <v>444.85500000000002</v>
      </c>
      <c r="I13" s="21">
        <f t="shared" si="2"/>
        <v>5.3288805308001281</v>
      </c>
    </row>
    <row r="14" spans="1:9" ht="16.7" customHeight="1" x14ac:dyDescent="0.25">
      <c r="A14" s="2" t="s">
        <v>116</v>
      </c>
      <c r="B14" s="8" t="s">
        <v>16</v>
      </c>
      <c r="C14" s="10">
        <v>1</v>
      </c>
      <c r="D14" s="15">
        <v>22.202999999999999</v>
      </c>
      <c r="E14" s="33" t="s">
        <v>12</v>
      </c>
      <c r="F14" s="16" t="s">
        <v>12</v>
      </c>
      <c r="G14" s="10">
        <f t="shared" si="3"/>
        <v>1</v>
      </c>
      <c r="H14" s="15">
        <f t="shared" si="4"/>
        <v>22.202999999999999</v>
      </c>
      <c r="I14" s="21">
        <f t="shared" si="2"/>
        <v>0.26596786464208616</v>
      </c>
    </row>
    <row r="15" spans="1:9" ht="16.7" customHeight="1" x14ac:dyDescent="0.25">
      <c r="A15" s="2" t="s">
        <v>117</v>
      </c>
      <c r="B15" s="8" t="s">
        <v>17</v>
      </c>
      <c r="C15" s="10">
        <v>1</v>
      </c>
      <c r="D15" s="15">
        <v>31.823</v>
      </c>
      <c r="E15" s="33" t="s">
        <v>12</v>
      </c>
      <c r="F15" s="16" t="s">
        <v>12</v>
      </c>
      <c r="G15" s="10">
        <f t="shared" si="3"/>
        <v>1</v>
      </c>
      <c r="H15" s="15">
        <f t="shared" si="4"/>
        <v>31.823</v>
      </c>
      <c r="I15" s="21">
        <f t="shared" si="2"/>
        <v>0.38120503339661793</v>
      </c>
    </row>
    <row r="16" spans="1:9" ht="16.7" customHeight="1" x14ac:dyDescent="0.25">
      <c r="A16" s="2" t="s">
        <v>118</v>
      </c>
      <c r="B16" s="8" t="s">
        <v>18</v>
      </c>
      <c r="C16" s="10">
        <v>7</v>
      </c>
      <c r="D16" s="15">
        <v>388.63799999999998</v>
      </c>
      <c r="E16" s="33">
        <v>2</v>
      </c>
      <c r="F16" s="16">
        <v>49.829000000000001</v>
      </c>
      <c r="G16" s="10">
        <f t="shared" si="3"/>
        <v>9</v>
      </c>
      <c r="H16" s="15">
        <f t="shared" si="4"/>
        <v>438.46699999999998</v>
      </c>
      <c r="I16" s="21">
        <f t="shared" si="2"/>
        <v>5.2523592174941038</v>
      </c>
    </row>
    <row r="17" spans="1:9" ht="16.7" customHeight="1" x14ac:dyDescent="0.25">
      <c r="A17" s="2" t="s">
        <v>119</v>
      </c>
      <c r="B17" s="8" t="s">
        <v>19</v>
      </c>
      <c r="C17" s="10">
        <v>67</v>
      </c>
      <c r="D17" s="15">
        <v>1750.242</v>
      </c>
      <c r="E17" s="10">
        <v>7</v>
      </c>
      <c r="F17" s="15">
        <v>600.00199999999995</v>
      </c>
      <c r="G17" s="10">
        <f t="shared" si="3"/>
        <v>74</v>
      </c>
      <c r="H17" s="15">
        <f t="shared" si="4"/>
        <v>2350.2439999999997</v>
      </c>
      <c r="I17" s="21">
        <f t="shared" si="2"/>
        <v>28.153374682154443</v>
      </c>
    </row>
    <row r="18" spans="1:9" ht="16.7" customHeight="1" x14ac:dyDescent="0.25">
      <c r="A18" s="2" t="s">
        <v>120</v>
      </c>
      <c r="B18" s="8" t="s">
        <v>20</v>
      </c>
      <c r="C18" s="10">
        <v>1</v>
      </c>
      <c r="D18" s="15">
        <v>49.292000000000002</v>
      </c>
      <c r="E18" s="33" t="s">
        <v>12</v>
      </c>
      <c r="F18" s="16" t="s">
        <v>12</v>
      </c>
      <c r="G18" s="10">
        <f t="shared" si="3"/>
        <v>1</v>
      </c>
      <c r="H18" s="15">
        <f t="shared" si="4"/>
        <v>49.292000000000002</v>
      </c>
      <c r="I18" s="21">
        <f t="shared" si="2"/>
        <v>0.59046471125243039</v>
      </c>
    </row>
    <row r="19" spans="1:9" ht="16.7" customHeight="1" x14ac:dyDescent="0.25">
      <c r="A19" s="2" t="s">
        <v>121</v>
      </c>
      <c r="B19" s="8" t="s">
        <v>21</v>
      </c>
      <c r="C19" s="10">
        <v>4</v>
      </c>
      <c r="D19" s="15">
        <v>1104.864</v>
      </c>
      <c r="E19" s="10" t="s">
        <v>12</v>
      </c>
      <c r="F19" s="15" t="s">
        <v>12</v>
      </c>
      <c r="G19" s="10">
        <f t="shared" si="3"/>
        <v>4</v>
      </c>
      <c r="H19" s="15">
        <f t="shared" si="4"/>
        <v>1104.864</v>
      </c>
      <c r="I19" s="21">
        <f t="shared" si="2"/>
        <v>13.235072683867671</v>
      </c>
    </row>
    <row r="20" spans="1:9" ht="16.7" customHeight="1" x14ac:dyDescent="0.25">
      <c r="A20" s="2" t="s">
        <v>122</v>
      </c>
      <c r="B20" s="8" t="s">
        <v>22</v>
      </c>
      <c r="C20" s="10">
        <v>3</v>
      </c>
      <c r="D20" s="15">
        <v>800</v>
      </c>
      <c r="E20" s="33" t="s">
        <v>12</v>
      </c>
      <c r="F20" s="16" t="s">
        <v>12</v>
      </c>
      <c r="G20" s="10">
        <f t="shared" si="3"/>
        <v>3</v>
      </c>
      <c r="H20" s="15">
        <f t="shared" si="4"/>
        <v>800</v>
      </c>
      <c r="I20" s="21">
        <f t="shared" si="2"/>
        <v>9.5831325367593987</v>
      </c>
    </row>
    <row r="21" spans="1:9" ht="16.7" customHeight="1" x14ac:dyDescent="0.25">
      <c r="A21" s="81">
        <v>2</v>
      </c>
      <c r="B21" s="78" t="s">
        <v>23</v>
      </c>
      <c r="C21" s="79"/>
      <c r="D21" s="79"/>
      <c r="E21" s="79"/>
      <c r="F21" s="79"/>
      <c r="G21" s="79"/>
      <c r="H21" s="79"/>
      <c r="I21" s="80"/>
    </row>
    <row r="22" spans="1:9" ht="16.7" customHeight="1" x14ac:dyDescent="0.25">
      <c r="A22" s="82"/>
      <c r="B22" s="25" t="s">
        <v>128</v>
      </c>
      <c r="C22" s="5">
        <f>SUM(C23:C24)</f>
        <v>30</v>
      </c>
      <c r="D22" s="18">
        <f t="shared" ref="D22:I22" si="5">SUM(D23:D24)</f>
        <v>798.16100000000006</v>
      </c>
      <c r="E22" s="5">
        <f t="shared" si="5"/>
        <v>19</v>
      </c>
      <c r="F22" s="18">
        <f t="shared" si="5"/>
        <v>201.84</v>
      </c>
      <c r="G22" s="5">
        <f t="shared" si="5"/>
        <v>49</v>
      </c>
      <c r="H22" s="18">
        <f t="shared" si="5"/>
        <v>1000.001</v>
      </c>
      <c r="I22" s="22">
        <f t="shared" si="5"/>
        <v>100</v>
      </c>
    </row>
    <row r="23" spans="1:9" ht="16.7" customHeight="1" x14ac:dyDescent="0.25">
      <c r="A23" s="2" t="s">
        <v>111</v>
      </c>
      <c r="B23" s="8" t="s">
        <v>24</v>
      </c>
      <c r="C23" s="10">
        <v>13</v>
      </c>
      <c r="D23" s="15">
        <v>204.02600000000001</v>
      </c>
      <c r="E23" s="10">
        <v>6</v>
      </c>
      <c r="F23" s="15">
        <v>32.24</v>
      </c>
      <c r="G23" s="10">
        <f>SUM(C23,E23)</f>
        <v>19</v>
      </c>
      <c r="H23" s="15">
        <f>SUM(D23,F23)</f>
        <v>236.26600000000002</v>
      </c>
      <c r="I23" s="21">
        <f>H23/H22*100</f>
        <v>23.626576373423632</v>
      </c>
    </row>
    <row r="24" spans="1:9" ht="16.7" customHeight="1" x14ac:dyDescent="0.25">
      <c r="A24" s="2" t="s">
        <v>112</v>
      </c>
      <c r="B24" s="8" t="s">
        <v>25</v>
      </c>
      <c r="C24" s="10">
        <v>17</v>
      </c>
      <c r="D24" s="15">
        <v>594.13499999999999</v>
      </c>
      <c r="E24" s="10">
        <v>13</v>
      </c>
      <c r="F24" s="15">
        <v>169.6</v>
      </c>
      <c r="G24" s="10">
        <f>SUM(C24,E24)</f>
        <v>30</v>
      </c>
      <c r="H24" s="15">
        <f>SUM(D24,F24)</f>
        <v>763.73500000000001</v>
      </c>
      <c r="I24" s="21">
        <f>H24/H22*100</f>
        <v>76.373423626576368</v>
      </c>
    </row>
    <row r="25" spans="1:9" ht="16.7" customHeight="1" x14ac:dyDescent="0.25">
      <c r="A25" s="81">
        <v>3</v>
      </c>
      <c r="B25" s="78" t="s">
        <v>26</v>
      </c>
      <c r="C25" s="79"/>
      <c r="D25" s="79"/>
      <c r="E25" s="79"/>
      <c r="F25" s="79"/>
      <c r="G25" s="79"/>
      <c r="H25" s="79"/>
      <c r="I25" s="80"/>
    </row>
    <row r="26" spans="1:9" ht="16.7" customHeight="1" x14ac:dyDescent="0.25">
      <c r="A26" s="82"/>
      <c r="B26" s="25" t="s">
        <v>128</v>
      </c>
      <c r="C26" s="5">
        <f>SUM(C27:C28)</f>
        <v>37</v>
      </c>
      <c r="D26" s="18">
        <f t="shared" ref="D26:I26" si="6">SUM(D27:D28)</f>
        <v>1019.4019999999999</v>
      </c>
      <c r="E26" s="5">
        <f t="shared" si="6"/>
        <v>5</v>
      </c>
      <c r="F26" s="18">
        <f t="shared" si="6"/>
        <v>246.59799999999998</v>
      </c>
      <c r="G26" s="5">
        <f t="shared" si="6"/>
        <v>42</v>
      </c>
      <c r="H26" s="18">
        <f t="shared" si="6"/>
        <v>1266</v>
      </c>
      <c r="I26" s="22">
        <f t="shared" si="6"/>
        <v>100</v>
      </c>
    </row>
    <row r="27" spans="1:9" ht="16.7" customHeight="1" x14ac:dyDescent="0.25">
      <c r="A27" s="2" t="s">
        <v>111</v>
      </c>
      <c r="B27" s="8" t="s">
        <v>26</v>
      </c>
      <c r="C27" s="10">
        <v>5</v>
      </c>
      <c r="D27" s="15">
        <v>329.32299999999998</v>
      </c>
      <c r="E27" s="10">
        <v>3</v>
      </c>
      <c r="F27" s="15">
        <v>31.6</v>
      </c>
      <c r="G27" s="10">
        <f>SUM(C27,E27)</f>
        <v>8</v>
      </c>
      <c r="H27" s="15">
        <f>SUM(D27,F27)</f>
        <v>360.923</v>
      </c>
      <c r="I27" s="21">
        <f>H27/H26*100</f>
        <v>28.508925750394944</v>
      </c>
    </row>
    <row r="28" spans="1:9" ht="16.7" customHeight="1" x14ac:dyDescent="0.25">
      <c r="A28" s="2" t="s">
        <v>112</v>
      </c>
      <c r="B28" s="8" t="s">
        <v>27</v>
      </c>
      <c r="C28" s="10">
        <v>32</v>
      </c>
      <c r="D28" s="15">
        <v>690.07899999999995</v>
      </c>
      <c r="E28" s="10">
        <v>2</v>
      </c>
      <c r="F28" s="15">
        <v>214.99799999999999</v>
      </c>
      <c r="G28" s="10">
        <f>SUM(C28,E28)</f>
        <v>34</v>
      </c>
      <c r="H28" s="15">
        <f>SUM(D28,F28)</f>
        <v>905.077</v>
      </c>
      <c r="I28" s="21">
        <f>H28/H26*100</f>
        <v>71.491074249605063</v>
      </c>
    </row>
    <row r="29" spans="1:9" ht="16.7" customHeight="1" x14ac:dyDescent="0.25">
      <c r="A29" s="81">
        <v>4</v>
      </c>
      <c r="B29" s="78" t="s">
        <v>28</v>
      </c>
      <c r="C29" s="79"/>
      <c r="D29" s="79"/>
      <c r="E29" s="79"/>
      <c r="F29" s="79"/>
      <c r="G29" s="79"/>
      <c r="H29" s="79"/>
      <c r="I29" s="80"/>
    </row>
    <row r="30" spans="1:9" ht="16.7" customHeight="1" x14ac:dyDescent="0.25">
      <c r="A30" s="82"/>
      <c r="B30" s="25" t="s">
        <v>128</v>
      </c>
      <c r="C30" s="4" t="s">
        <v>12</v>
      </c>
      <c r="D30" s="4" t="s">
        <v>12</v>
      </c>
      <c r="E30" s="5">
        <v>2</v>
      </c>
      <c r="F30" s="6">
        <v>17400</v>
      </c>
      <c r="G30" s="5">
        <v>2</v>
      </c>
      <c r="H30" s="6">
        <v>17400</v>
      </c>
      <c r="I30" s="7">
        <v>100</v>
      </c>
    </row>
    <row r="31" spans="1:9" ht="16.7" customHeight="1" x14ac:dyDescent="0.25">
      <c r="A31" s="2" t="s">
        <v>111</v>
      </c>
      <c r="B31" s="8" t="s">
        <v>28</v>
      </c>
      <c r="C31" s="9" t="s">
        <v>12</v>
      </c>
      <c r="D31" s="9" t="s">
        <v>12</v>
      </c>
      <c r="E31" s="10">
        <v>2</v>
      </c>
      <c r="F31" s="11">
        <v>17400</v>
      </c>
      <c r="G31" s="10">
        <v>2</v>
      </c>
      <c r="H31" s="11">
        <v>17400</v>
      </c>
      <c r="I31" s="12">
        <v>100</v>
      </c>
    </row>
    <row r="32" spans="1:9" ht="16.7" customHeight="1" x14ac:dyDescent="0.25">
      <c r="A32" s="81">
        <v>5</v>
      </c>
      <c r="B32" s="78" t="s">
        <v>109</v>
      </c>
      <c r="C32" s="79"/>
      <c r="D32" s="79"/>
      <c r="E32" s="79"/>
      <c r="F32" s="79"/>
      <c r="G32" s="79"/>
      <c r="H32" s="79"/>
      <c r="I32" s="80"/>
    </row>
    <row r="33" spans="1:9" ht="16.7" customHeight="1" x14ac:dyDescent="0.25">
      <c r="A33" s="82"/>
      <c r="B33" s="25" t="s">
        <v>128</v>
      </c>
      <c r="C33" s="5">
        <f>SUM(C34:C35)</f>
        <v>93</v>
      </c>
      <c r="D33" s="18">
        <f t="shared" ref="D33:I33" si="7">SUM(D34:D35)</f>
        <v>8138.2440000000006</v>
      </c>
      <c r="E33" s="5">
        <f t="shared" si="7"/>
        <v>19</v>
      </c>
      <c r="F33" s="18">
        <f t="shared" si="7"/>
        <v>794.75699999999995</v>
      </c>
      <c r="G33" s="5">
        <f t="shared" si="7"/>
        <v>112</v>
      </c>
      <c r="H33" s="18">
        <f t="shared" si="7"/>
        <v>8933.0010000000002</v>
      </c>
      <c r="I33" s="22">
        <f t="shared" si="7"/>
        <v>100.00000000000001</v>
      </c>
    </row>
    <row r="34" spans="1:9" ht="16.7" customHeight="1" x14ac:dyDescent="0.25">
      <c r="A34" s="2" t="s">
        <v>111</v>
      </c>
      <c r="B34" s="8" t="s">
        <v>30</v>
      </c>
      <c r="C34" s="10">
        <v>68</v>
      </c>
      <c r="D34" s="15">
        <v>2855.7150000000001</v>
      </c>
      <c r="E34" s="10">
        <v>13</v>
      </c>
      <c r="F34" s="15">
        <v>465.00099999999998</v>
      </c>
      <c r="G34" s="10">
        <f>SUM(C34,E34)</f>
        <v>81</v>
      </c>
      <c r="H34" s="15">
        <f>SUM(D34,F34)</f>
        <v>3320.7160000000003</v>
      </c>
      <c r="I34" s="21">
        <f>H34/H33*100</f>
        <v>37.173576942395961</v>
      </c>
    </row>
    <row r="35" spans="1:9" ht="16.7" customHeight="1" x14ac:dyDescent="0.25">
      <c r="A35" s="2" t="s">
        <v>112</v>
      </c>
      <c r="B35" s="8" t="s">
        <v>31</v>
      </c>
      <c r="C35" s="10">
        <v>25</v>
      </c>
      <c r="D35" s="15">
        <v>5282.5290000000005</v>
      </c>
      <c r="E35" s="10">
        <v>6</v>
      </c>
      <c r="F35" s="15">
        <v>329.75599999999997</v>
      </c>
      <c r="G35" s="10">
        <f>SUM(C35,E35)</f>
        <v>31</v>
      </c>
      <c r="H35" s="15">
        <f>SUM(D35,F35)</f>
        <v>5612.2850000000008</v>
      </c>
      <c r="I35" s="21">
        <f>H35/H33*100</f>
        <v>62.826423057604053</v>
      </c>
    </row>
    <row r="36" spans="1:9" ht="16.7" customHeight="1" x14ac:dyDescent="0.25">
      <c r="A36" s="84">
        <v>6</v>
      </c>
      <c r="B36" s="83" t="s">
        <v>110</v>
      </c>
      <c r="C36" s="83"/>
      <c r="D36" s="83"/>
      <c r="E36" s="83"/>
      <c r="F36" s="83"/>
      <c r="G36" s="83"/>
      <c r="H36" s="83"/>
      <c r="I36" s="83"/>
    </row>
    <row r="37" spans="1:9" ht="16.7" customHeight="1" x14ac:dyDescent="0.25">
      <c r="A37" s="84"/>
      <c r="B37" s="38" t="s">
        <v>128</v>
      </c>
      <c r="C37" s="5">
        <f>SUM(C38:C40)</f>
        <v>104</v>
      </c>
      <c r="D37" s="18">
        <f t="shared" ref="D37:I37" si="8">SUM(D38:D40)</f>
        <v>16021.505000000001</v>
      </c>
      <c r="E37" s="5">
        <f t="shared" si="8"/>
        <v>22</v>
      </c>
      <c r="F37" s="18">
        <f t="shared" si="8"/>
        <v>1559.4949999999999</v>
      </c>
      <c r="G37" s="5">
        <f t="shared" si="8"/>
        <v>126</v>
      </c>
      <c r="H37" s="18">
        <f t="shared" si="8"/>
        <v>17581</v>
      </c>
      <c r="I37" s="22">
        <f t="shared" si="8"/>
        <v>100</v>
      </c>
    </row>
    <row r="38" spans="1:9" ht="16.7" customHeight="1" x14ac:dyDescent="0.25">
      <c r="A38" s="2" t="s">
        <v>111</v>
      </c>
      <c r="B38" s="8" t="s">
        <v>32</v>
      </c>
      <c r="C38" s="10">
        <v>17</v>
      </c>
      <c r="D38" s="15">
        <v>566.33299999999997</v>
      </c>
      <c r="E38" s="10">
        <v>5</v>
      </c>
      <c r="F38" s="15">
        <v>655.25599999999997</v>
      </c>
      <c r="G38" s="10">
        <f>SUM(C38,E38)</f>
        <v>22</v>
      </c>
      <c r="H38" s="15">
        <f>SUM(D38,F38)</f>
        <v>1221.5889999999999</v>
      </c>
      <c r="I38" s="21">
        <f>H38/H37*100</f>
        <v>6.9483476480291229</v>
      </c>
    </row>
    <row r="39" spans="1:9" ht="16.7" customHeight="1" x14ac:dyDescent="0.25">
      <c r="A39" s="2" t="s">
        <v>112</v>
      </c>
      <c r="B39" s="8" t="s">
        <v>33</v>
      </c>
      <c r="C39" s="10">
        <v>37</v>
      </c>
      <c r="D39" s="15">
        <v>3731.0160000000001</v>
      </c>
      <c r="E39" s="10">
        <v>5</v>
      </c>
      <c r="F39" s="15">
        <v>549.23900000000003</v>
      </c>
      <c r="G39" s="10">
        <f t="shared" ref="G39:H40" si="9">SUM(C39,E39)</f>
        <v>42</v>
      </c>
      <c r="H39" s="15">
        <f t="shared" si="9"/>
        <v>4280.2550000000001</v>
      </c>
      <c r="I39" s="21">
        <f>H39/H37*100</f>
        <v>24.345913201751891</v>
      </c>
    </row>
    <row r="40" spans="1:9" ht="16.7" customHeight="1" x14ac:dyDescent="0.25">
      <c r="A40" s="2" t="s">
        <v>113</v>
      </c>
      <c r="B40" s="8" t="s">
        <v>34</v>
      </c>
      <c r="C40" s="10">
        <v>50</v>
      </c>
      <c r="D40" s="15">
        <v>11724.156000000001</v>
      </c>
      <c r="E40" s="10">
        <v>12</v>
      </c>
      <c r="F40" s="15">
        <v>355</v>
      </c>
      <c r="G40" s="10">
        <f t="shared" si="9"/>
        <v>62</v>
      </c>
      <c r="H40" s="15">
        <f t="shared" si="9"/>
        <v>12079.156000000001</v>
      </c>
      <c r="I40" s="21">
        <f>H40/H37*100</f>
        <v>68.705739150218989</v>
      </c>
    </row>
    <row r="41" spans="1:9" ht="12.95" customHeight="1" x14ac:dyDescent="0.25">
      <c r="A41" s="69"/>
      <c r="B41" s="70"/>
      <c r="C41" s="71"/>
      <c r="D41" s="72"/>
      <c r="E41" s="71"/>
      <c r="F41" s="72"/>
      <c r="G41" s="71"/>
      <c r="H41" s="72"/>
      <c r="I41" s="75" t="s">
        <v>157</v>
      </c>
    </row>
    <row r="42" spans="1:9" ht="16.7" customHeight="1" x14ac:dyDescent="0.25">
      <c r="A42" s="86">
        <v>7</v>
      </c>
      <c r="B42" s="87" t="s">
        <v>35</v>
      </c>
      <c r="C42" s="88"/>
      <c r="D42" s="88"/>
      <c r="E42" s="88"/>
      <c r="F42" s="88"/>
      <c r="G42" s="88"/>
      <c r="H42" s="88"/>
      <c r="I42" s="89"/>
    </row>
    <row r="43" spans="1:9" ht="16.7" customHeight="1" x14ac:dyDescent="0.25">
      <c r="A43" s="82"/>
      <c r="B43" s="25" t="s">
        <v>128</v>
      </c>
      <c r="C43" s="5">
        <v>52</v>
      </c>
      <c r="D43" s="6">
        <v>3816.48</v>
      </c>
      <c r="E43" s="5">
        <v>13</v>
      </c>
      <c r="F43" s="6">
        <v>480.52</v>
      </c>
      <c r="G43" s="5">
        <v>65</v>
      </c>
      <c r="H43" s="6">
        <v>4297</v>
      </c>
      <c r="I43" s="7">
        <v>100</v>
      </c>
    </row>
    <row r="44" spans="1:9" ht="16.7" customHeight="1" x14ac:dyDescent="0.25">
      <c r="A44" s="2" t="s">
        <v>111</v>
      </c>
      <c r="B44" s="8" t="s">
        <v>35</v>
      </c>
      <c r="C44" s="10">
        <v>52</v>
      </c>
      <c r="D44" s="11">
        <v>3816.48</v>
      </c>
      <c r="E44" s="10">
        <v>13</v>
      </c>
      <c r="F44" s="11">
        <v>480.52</v>
      </c>
      <c r="G44" s="10">
        <v>65</v>
      </c>
      <c r="H44" s="11">
        <v>4297</v>
      </c>
      <c r="I44" s="12">
        <v>100</v>
      </c>
    </row>
    <row r="45" spans="1:9" ht="16.7" customHeight="1" x14ac:dyDescent="0.25">
      <c r="A45" s="81">
        <v>8</v>
      </c>
      <c r="B45" s="78" t="s">
        <v>36</v>
      </c>
      <c r="C45" s="79"/>
      <c r="D45" s="79"/>
      <c r="E45" s="79"/>
      <c r="F45" s="79"/>
      <c r="G45" s="79"/>
      <c r="H45" s="79"/>
      <c r="I45" s="80"/>
    </row>
    <row r="46" spans="1:9" ht="16.7" customHeight="1" x14ac:dyDescent="0.25">
      <c r="A46" s="82"/>
      <c r="B46" s="25" t="s">
        <v>128</v>
      </c>
      <c r="C46" s="4">
        <v>1</v>
      </c>
      <c r="D46" s="13">
        <v>9.2850000000000001</v>
      </c>
      <c r="E46" s="4">
        <v>2</v>
      </c>
      <c r="F46" s="13">
        <v>40.715000000000003</v>
      </c>
      <c r="G46" s="4">
        <v>3</v>
      </c>
      <c r="H46" s="13">
        <v>50</v>
      </c>
      <c r="I46" s="14">
        <v>100</v>
      </c>
    </row>
    <row r="47" spans="1:9" ht="16.7" customHeight="1" x14ac:dyDescent="0.25">
      <c r="A47" s="2" t="s">
        <v>111</v>
      </c>
      <c r="B47" s="8" t="s">
        <v>36</v>
      </c>
      <c r="C47" s="10">
        <v>1</v>
      </c>
      <c r="D47" s="15">
        <v>9.2850000000000001</v>
      </c>
      <c r="E47" s="9">
        <v>2</v>
      </c>
      <c r="F47" s="16">
        <v>40.715000000000003</v>
      </c>
      <c r="G47" s="10">
        <v>3</v>
      </c>
      <c r="H47" s="15">
        <v>50</v>
      </c>
      <c r="I47" s="17">
        <v>100</v>
      </c>
    </row>
    <row r="48" spans="1:9" ht="16.7" customHeight="1" x14ac:dyDescent="0.25">
      <c r="A48" s="81">
        <v>9</v>
      </c>
      <c r="B48" s="78" t="s">
        <v>123</v>
      </c>
      <c r="C48" s="79"/>
      <c r="D48" s="79"/>
      <c r="E48" s="79"/>
      <c r="F48" s="79"/>
      <c r="G48" s="79"/>
      <c r="H48" s="79"/>
      <c r="I48" s="80"/>
    </row>
    <row r="49" spans="1:9" ht="16.7" customHeight="1" x14ac:dyDescent="0.25">
      <c r="A49" s="82"/>
      <c r="B49" s="25" t="s">
        <v>128</v>
      </c>
      <c r="C49" s="4">
        <v>13</v>
      </c>
      <c r="D49" s="13">
        <v>277.2</v>
      </c>
      <c r="E49" s="4">
        <v>2</v>
      </c>
      <c r="F49" s="13">
        <v>22.8</v>
      </c>
      <c r="G49" s="4">
        <v>15</v>
      </c>
      <c r="H49" s="13">
        <v>300</v>
      </c>
      <c r="I49" s="14">
        <v>100</v>
      </c>
    </row>
    <row r="50" spans="1:9" ht="16.7" customHeight="1" x14ac:dyDescent="0.25">
      <c r="A50" s="2" t="s">
        <v>111</v>
      </c>
      <c r="B50" s="8" t="s">
        <v>37</v>
      </c>
      <c r="C50" s="9">
        <v>13</v>
      </c>
      <c r="D50" s="16">
        <v>277</v>
      </c>
      <c r="E50" s="9">
        <v>2</v>
      </c>
      <c r="F50" s="16">
        <v>22.8</v>
      </c>
      <c r="G50" s="9">
        <v>15</v>
      </c>
      <c r="H50" s="16">
        <v>300</v>
      </c>
      <c r="I50" s="20">
        <v>100</v>
      </c>
    </row>
    <row r="51" spans="1:9" ht="16.7" customHeight="1" x14ac:dyDescent="0.25">
      <c r="A51" s="81">
        <v>10</v>
      </c>
      <c r="B51" s="78" t="s">
        <v>124</v>
      </c>
      <c r="C51" s="79"/>
      <c r="D51" s="79"/>
      <c r="E51" s="79"/>
      <c r="F51" s="79"/>
      <c r="G51" s="79"/>
      <c r="H51" s="79"/>
      <c r="I51" s="80"/>
    </row>
    <row r="52" spans="1:9" ht="16.7" customHeight="1" x14ac:dyDescent="0.25">
      <c r="A52" s="82"/>
      <c r="B52" s="25" t="s">
        <v>128</v>
      </c>
      <c r="C52" s="4">
        <v>11</v>
      </c>
      <c r="D52" s="13">
        <v>205</v>
      </c>
      <c r="E52" s="4" t="s">
        <v>12</v>
      </c>
      <c r="F52" s="4" t="s">
        <v>12</v>
      </c>
      <c r="G52" s="4">
        <v>11</v>
      </c>
      <c r="H52" s="13">
        <v>205</v>
      </c>
      <c r="I52" s="14">
        <v>100</v>
      </c>
    </row>
    <row r="53" spans="1:9" ht="16.7" customHeight="1" x14ac:dyDescent="0.25">
      <c r="A53" s="2" t="s">
        <v>111</v>
      </c>
      <c r="B53" s="8" t="s">
        <v>125</v>
      </c>
      <c r="C53" s="9">
        <v>11</v>
      </c>
      <c r="D53" s="16">
        <v>205</v>
      </c>
      <c r="E53" s="9" t="s">
        <v>12</v>
      </c>
      <c r="F53" s="9" t="s">
        <v>12</v>
      </c>
      <c r="G53" s="9">
        <v>11</v>
      </c>
      <c r="H53" s="16">
        <v>205</v>
      </c>
      <c r="I53" s="20">
        <v>100</v>
      </c>
    </row>
    <row r="54" spans="1:9" ht="16.7" customHeight="1" x14ac:dyDescent="0.25">
      <c r="A54" s="81">
        <v>11</v>
      </c>
      <c r="B54" s="78" t="s">
        <v>38</v>
      </c>
      <c r="C54" s="79"/>
      <c r="D54" s="79"/>
      <c r="E54" s="79"/>
      <c r="F54" s="79"/>
      <c r="G54" s="79"/>
      <c r="H54" s="79"/>
      <c r="I54" s="80"/>
    </row>
    <row r="55" spans="1:9" ht="16.7" customHeight="1" x14ac:dyDescent="0.25">
      <c r="A55" s="82"/>
      <c r="B55" s="25" t="s">
        <v>128</v>
      </c>
      <c r="C55" s="5">
        <v>4</v>
      </c>
      <c r="D55" s="18">
        <v>146.999</v>
      </c>
      <c r="E55" s="4">
        <v>1</v>
      </c>
      <c r="F55" s="4">
        <v>1E-3</v>
      </c>
      <c r="G55" s="5">
        <v>5</v>
      </c>
      <c r="H55" s="18">
        <v>147</v>
      </c>
      <c r="I55" s="7">
        <v>100</v>
      </c>
    </row>
    <row r="56" spans="1:9" ht="16.7" customHeight="1" x14ac:dyDescent="0.25">
      <c r="A56" s="19" t="s">
        <v>111</v>
      </c>
      <c r="B56" s="8" t="s">
        <v>38</v>
      </c>
      <c r="C56" s="10">
        <v>4</v>
      </c>
      <c r="D56" s="15">
        <v>146.999</v>
      </c>
      <c r="E56" s="9">
        <v>1</v>
      </c>
      <c r="F56" s="9">
        <v>1E-3</v>
      </c>
      <c r="G56" s="10">
        <v>5</v>
      </c>
      <c r="H56" s="15">
        <v>147</v>
      </c>
      <c r="I56" s="12">
        <v>100</v>
      </c>
    </row>
    <row r="57" spans="1:9" ht="16.7" customHeight="1" x14ac:dyDescent="0.25">
      <c r="A57" s="81">
        <v>12</v>
      </c>
      <c r="B57" s="78" t="s">
        <v>39</v>
      </c>
      <c r="C57" s="79"/>
      <c r="D57" s="79"/>
      <c r="E57" s="79"/>
      <c r="F57" s="79"/>
      <c r="G57" s="79"/>
      <c r="H57" s="79"/>
      <c r="I57" s="80"/>
    </row>
    <row r="58" spans="1:9" ht="16.7" customHeight="1" x14ac:dyDescent="0.25">
      <c r="A58" s="82"/>
      <c r="B58" s="25" t="s">
        <v>128</v>
      </c>
      <c r="C58" s="4">
        <v>8</v>
      </c>
      <c r="D58" s="13">
        <v>361.8</v>
      </c>
      <c r="E58" s="4">
        <v>3</v>
      </c>
      <c r="F58" s="13">
        <v>41.2</v>
      </c>
      <c r="G58" s="4">
        <v>11</v>
      </c>
      <c r="H58" s="13">
        <v>403</v>
      </c>
      <c r="I58" s="14">
        <v>100</v>
      </c>
    </row>
    <row r="59" spans="1:9" ht="16.7" customHeight="1" x14ac:dyDescent="0.25">
      <c r="A59" s="2" t="s">
        <v>111</v>
      </c>
      <c r="B59" s="8" t="s">
        <v>39</v>
      </c>
      <c r="C59" s="9">
        <v>8</v>
      </c>
      <c r="D59" s="16">
        <v>361.8</v>
      </c>
      <c r="E59" s="9">
        <v>3</v>
      </c>
      <c r="F59" s="16">
        <v>41.2</v>
      </c>
      <c r="G59" s="9">
        <v>11</v>
      </c>
      <c r="H59" s="16">
        <v>403</v>
      </c>
      <c r="I59" s="20">
        <v>100</v>
      </c>
    </row>
    <row r="60" spans="1:9" ht="16.7" customHeight="1" x14ac:dyDescent="0.25">
      <c r="A60" s="24">
        <v>13</v>
      </c>
      <c r="B60" s="78" t="s">
        <v>40</v>
      </c>
      <c r="C60" s="79"/>
      <c r="D60" s="79"/>
      <c r="E60" s="79"/>
      <c r="F60" s="79"/>
      <c r="G60" s="79"/>
      <c r="H60" s="79"/>
      <c r="I60" s="80"/>
    </row>
    <row r="61" spans="1:9" ht="16.7" customHeight="1" x14ac:dyDescent="0.25">
      <c r="A61" s="24"/>
      <c r="B61" s="25" t="s">
        <v>128</v>
      </c>
      <c r="C61" s="5">
        <f t="shared" ref="C61:I61" si="10">SUM(C62:C65)</f>
        <v>31</v>
      </c>
      <c r="D61" s="18">
        <f t="shared" si="10"/>
        <v>3581.7980000000002</v>
      </c>
      <c r="E61" s="5">
        <f t="shared" si="10"/>
        <v>7</v>
      </c>
      <c r="F61" s="18">
        <f t="shared" si="10"/>
        <v>135.202</v>
      </c>
      <c r="G61" s="5">
        <f t="shared" si="10"/>
        <v>38</v>
      </c>
      <c r="H61" s="18">
        <f t="shared" si="10"/>
        <v>3717</v>
      </c>
      <c r="I61" s="3">
        <f t="shared" si="10"/>
        <v>100</v>
      </c>
    </row>
    <row r="62" spans="1:9" ht="16.7" customHeight="1" x14ac:dyDescent="0.25">
      <c r="A62" s="2" t="s">
        <v>111</v>
      </c>
      <c r="B62" s="8" t="s">
        <v>40</v>
      </c>
      <c r="C62" s="10">
        <v>23</v>
      </c>
      <c r="D62" s="15">
        <v>2582.2530000000002</v>
      </c>
      <c r="E62" s="10">
        <v>1</v>
      </c>
      <c r="F62" s="15">
        <v>100</v>
      </c>
      <c r="G62" s="10">
        <f>SUM(C62,E62)</f>
        <v>24</v>
      </c>
      <c r="H62" s="15">
        <f>SUM(D62,F62)</f>
        <v>2682.2530000000002</v>
      </c>
      <c r="I62" s="21">
        <f>H62/H61*100</f>
        <v>72.161770244821099</v>
      </c>
    </row>
    <row r="63" spans="1:9" ht="16.7" customHeight="1" x14ac:dyDescent="0.25">
      <c r="A63" s="2" t="s">
        <v>112</v>
      </c>
      <c r="B63" s="8" t="s">
        <v>144</v>
      </c>
      <c r="C63" s="10">
        <v>3</v>
      </c>
      <c r="D63" s="15">
        <v>62.143999999999998</v>
      </c>
      <c r="E63" s="9" t="s">
        <v>12</v>
      </c>
      <c r="F63" s="16" t="s">
        <v>12</v>
      </c>
      <c r="G63" s="10">
        <f t="shared" ref="G63:H65" si="11">SUM(C63,E63)</f>
        <v>3</v>
      </c>
      <c r="H63" s="15">
        <f t="shared" si="11"/>
        <v>62.143999999999998</v>
      </c>
      <c r="I63" s="21">
        <f>H63/H61*100</f>
        <v>1.6718859295130482</v>
      </c>
    </row>
    <row r="64" spans="1:9" ht="16.7" customHeight="1" x14ac:dyDescent="0.25">
      <c r="A64" s="2" t="s">
        <v>113</v>
      </c>
      <c r="B64" s="8" t="s">
        <v>41</v>
      </c>
      <c r="C64" s="10">
        <v>1</v>
      </c>
      <c r="D64" s="15">
        <v>39.406999999999996</v>
      </c>
      <c r="E64" s="9">
        <v>1</v>
      </c>
      <c r="F64" s="16">
        <v>10</v>
      </c>
      <c r="G64" s="10">
        <f t="shared" si="11"/>
        <v>2</v>
      </c>
      <c r="H64" s="15">
        <f t="shared" si="11"/>
        <v>49.406999999999996</v>
      </c>
      <c r="I64" s="21">
        <f>H64/H61*100</f>
        <v>1.3292171105730426</v>
      </c>
    </row>
    <row r="65" spans="1:9" ht="16.7" customHeight="1" x14ac:dyDescent="0.25">
      <c r="A65" s="2" t="s">
        <v>114</v>
      </c>
      <c r="B65" s="8" t="s">
        <v>42</v>
      </c>
      <c r="C65" s="10">
        <v>4</v>
      </c>
      <c r="D65" s="15">
        <v>897.99400000000003</v>
      </c>
      <c r="E65" s="10">
        <v>5</v>
      </c>
      <c r="F65" s="15">
        <v>25.202000000000002</v>
      </c>
      <c r="G65" s="10">
        <f t="shared" si="11"/>
        <v>9</v>
      </c>
      <c r="H65" s="15">
        <f t="shared" si="11"/>
        <v>923.19600000000003</v>
      </c>
      <c r="I65" s="21">
        <f>H65/H61*100</f>
        <v>24.837126715092815</v>
      </c>
    </row>
    <row r="66" spans="1:9" ht="16.7" customHeight="1" x14ac:dyDescent="0.25">
      <c r="A66" s="84">
        <v>14</v>
      </c>
      <c r="B66" s="83" t="s">
        <v>43</v>
      </c>
      <c r="C66" s="83"/>
      <c r="D66" s="83"/>
      <c r="E66" s="83"/>
      <c r="F66" s="83"/>
      <c r="G66" s="83"/>
      <c r="H66" s="83"/>
      <c r="I66" s="83"/>
    </row>
    <row r="67" spans="1:9" ht="16.7" customHeight="1" x14ac:dyDescent="0.25">
      <c r="A67" s="84"/>
      <c r="B67" s="38" t="s">
        <v>128</v>
      </c>
      <c r="C67" s="5">
        <f>SUM(C68:C72)</f>
        <v>159</v>
      </c>
      <c r="D67" s="18">
        <f t="shared" ref="D67:I67" si="12">SUM(D68:D72)</f>
        <v>21701.552</v>
      </c>
      <c r="E67" s="5">
        <f t="shared" si="12"/>
        <v>5</v>
      </c>
      <c r="F67" s="18">
        <f t="shared" si="12"/>
        <v>775.44799999999998</v>
      </c>
      <c r="G67" s="5">
        <f t="shared" si="12"/>
        <v>164</v>
      </c>
      <c r="H67" s="18">
        <f>SUM(H68:H72)</f>
        <v>22477</v>
      </c>
      <c r="I67" s="22">
        <f t="shared" si="12"/>
        <v>100.00000000000001</v>
      </c>
    </row>
    <row r="68" spans="1:9" ht="16.7" customHeight="1" x14ac:dyDescent="0.25">
      <c r="A68" s="2" t="s">
        <v>111</v>
      </c>
      <c r="B68" s="8" t="s">
        <v>44</v>
      </c>
      <c r="C68" s="10">
        <v>49</v>
      </c>
      <c r="D68" s="15">
        <v>2975.904</v>
      </c>
      <c r="E68" s="10" t="s">
        <v>12</v>
      </c>
      <c r="F68" s="15" t="s">
        <v>12</v>
      </c>
      <c r="G68" s="10">
        <f>SUM(C68,E68)</f>
        <v>49</v>
      </c>
      <c r="H68" s="15">
        <f>SUM(D68,F68)</f>
        <v>2975.904</v>
      </c>
      <c r="I68" s="17">
        <f>H68/H67*100</f>
        <v>13.239773991190996</v>
      </c>
    </row>
    <row r="69" spans="1:9" ht="16.7" customHeight="1" x14ac:dyDescent="0.25">
      <c r="A69" s="2" t="s">
        <v>112</v>
      </c>
      <c r="B69" s="8" t="s">
        <v>45</v>
      </c>
      <c r="C69" s="10">
        <v>65</v>
      </c>
      <c r="D69" s="15">
        <v>11162.683000000001</v>
      </c>
      <c r="E69" s="10">
        <v>5</v>
      </c>
      <c r="F69" s="15">
        <v>775.44799999999998</v>
      </c>
      <c r="G69" s="10">
        <f t="shared" ref="G69:H72" si="13">SUM(C69,E69)</f>
        <v>70</v>
      </c>
      <c r="H69" s="15">
        <f t="shared" si="13"/>
        <v>11938.131000000001</v>
      </c>
      <c r="I69" s="17">
        <f>H69/H67*100</f>
        <v>53.112652934110429</v>
      </c>
    </row>
    <row r="70" spans="1:9" ht="16.7" customHeight="1" x14ac:dyDescent="0.25">
      <c r="A70" s="2" t="s">
        <v>113</v>
      </c>
      <c r="B70" s="8" t="s">
        <v>46</v>
      </c>
      <c r="C70" s="10">
        <v>19</v>
      </c>
      <c r="D70" s="15">
        <v>3146.2719999999999</v>
      </c>
      <c r="E70" s="10" t="s">
        <v>12</v>
      </c>
      <c r="F70" s="15" t="s">
        <v>12</v>
      </c>
      <c r="G70" s="10">
        <f t="shared" si="13"/>
        <v>19</v>
      </c>
      <c r="H70" s="15">
        <f t="shared" si="13"/>
        <v>3146.2719999999999</v>
      </c>
      <c r="I70" s="17">
        <f>H70/H67*100</f>
        <v>13.997739911909951</v>
      </c>
    </row>
    <row r="71" spans="1:9" ht="16.7" customHeight="1" x14ac:dyDescent="0.25">
      <c r="A71" s="2" t="s">
        <v>114</v>
      </c>
      <c r="B71" s="8" t="s">
        <v>47</v>
      </c>
      <c r="C71" s="10">
        <v>20</v>
      </c>
      <c r="D71" s="15">
        <v>3697.71</v>
      </c>
      <c r="E71" s="10" t="s">
        <v>12</v>
      </c>
      <c r="F71" s="15" t="s">
        <v>12</v>
      </c>
      <c r="G71" s="10">
        <f t="shared" si="13"/>
        <v>20</v>
      </c>
      <c r="H71" s="15">
        <f t="shared" si="13"/>
        <v>3697.71</v>
      </c>
      <c r="I71" s="17">
        <f>H71/H67*100</f>
        <v>16.451083329625842</v>
      </c>
    </row>
    <row r="72" spans="1:9" ht="16.7" customHeight="1" x14ac:dyDescent="0.25">
      <c r="A72" s="2" t="s">
        <v>115</v>
      </c>
      <c r="B72" s="8" t="s">
        <v>48</v>
      </c>
      <c r="C72" s="10">
        <v>6</v>
      </c>
      <c r="D72" s="15">
        <v>718.98299999999995</v>
      </c>
      <c r="E72" s="9" t="s">
        <v>12</v>
      </c>
      <c r="F72" s="16" t="s">
        <v>12</v>
      </c>
      <c r="G72" s="10">
        <f t="shared" si="13"/>
        <v>6</v>
      </c>
      <c r="H72" s="15">
        <f t="shared" si="13"/>
        <v>718.98299999999995</v>
      </c>
      <c r="I72" s="17">
        <f>H72/H67*100</f>
        <v>3.1987498331627879</v>
      </c>
    </row>
    <row r="73" spans="1:9" ht="12.95" customHeight="1" x14ac:dyDescent="0.25">
      <c r="A73" s="69"/>
      <c r="B73" s="70"/>
      <c r="C73" s="71"/>
      <c r="D73" s="72"/>
      <c r="E73" s="73"/>
      <c r="F73" s="74"/>
      <c r="G73" s="71"/>
      <c r="H73" s="72"/>
      <c r="I73" s="75" t="s">
        <v>157</v>
      </c>
    </row>
    <row r="74" spans="1:9" ht="16.7" customHeight="1" x14ac:dyDescent="0.25">
      <c r="A74" s="86">
        <v>15</v>
      </c>
      <c r="B74" s="87" t="s">
        <v>49</v>
      </c>
      <c r="C74" s="88"/>
      <c r="D74" s="88"/>
      <c r="E74" s="88"/>
      <c r="F74" s="88"/>
      <c r="G74" s="88"/>
      <c r="H74" s="88"/>
      <c r="I74" s="89"/>
    </row>
    <row r="75" spans="1:9" ht="16.7" customHeight="1" x14ac:dyDescent="0.25">
      <c r="A75" s="82"/>
      <c r="B75" s="25" t="s">
        <v>128</v>
      </c>
      <c r="C75" s="5">
        <f>SUM(C76:C80)</f>
        <v>68</v>
      </c>
      <c r="D75" s="18">
        <f t="shared" ref="D75:I75" si="14">SUM(D76:D80)</f>
        <v>6546.0010000000002</v>
      </c>
      <c r="E75" s="5">
        <f t="shared" si="14"/>
        <v>17</v>
      </c>
      <c r="F75" s="18">
        <f t="shared" si="14"/>
        <v>436.99900000000002</v>
      </c>
      <c r="G75" s="5">
        <f t="shared" si="14"/>
        <v>85</v>
      </c>
      <c r="H75" s="18">
        <f t="shared" si="14"/>
        <v>6983.0000000000009</v>
      </c>
      <c r="I75" s="3">
        <f t="shared" si="14"/>
        <v>100</v>
      </c>
    </row>
    <row r="76" spans="1:9" ht="16.7" customHeight="1" x14ac:dyDescent="0.25">
      <c r="A76" s="2" t="s">
        <v>111</v>
      </c>
      <c r="B76" s="8" t="s">
        <v>50</v>
      </c>
      <c r="C76" s="10">
        <v>1</v>
      </c>
      <c r="D76" s="15">
        <v>57</v>
      </c>
      <c r="E76" s="9" t="s">
        <v>12</v>
      </c>
      <c r="F76" s="16" t="s">
        <v>12</v>
      </c>
      <c r="G76" s="10">
        <f>SUM(C76,E76)</f>
        <v>1</v>
      </c>
      <c r="H76" s="15">
        <f>SUM(D76,F76)</f>
        <v>57</v>
      </c>
      <c r="I76" s="21">
        <f>H76/H75*100</f>
        <v>0.81626807962193892</v>
      </c>
    </row>
    <row r="77" spans="1:9" ht="16.7" customHeight="1" x14ac:dyDescent="0.25">
      <c r="A77" s="2" t="s">
        <v>112</v>
      </c>
      <c r="B77" s="8" t="s">
        <v>51</v>
      </c>
      <c r="C77" s="10">
        <v>34</v>
      </c>
      <c r="D77" s="15">
        <v>3852.328</v>
      </c>
      <c r="E77" s="10">
        <v>12</v>
      </c>
      <c r="F77" s="15">
        <v>351.99900000000002</v>
      </c>
      <c r="G77" s="10">
        <f t="shared" ref="G77:H80" si="15">SUM(C77,E77)</f>
        <v>46</v>
      </c>
      <c r="H77" s="15">
        <f t="shared" si="15"/>
        <v>4204.3270000000002</v>
      </c>
      <c r="I77" s="21">
        <f>H77/H75*100</f>
        <v>60.208033796362592</v>
      </c>
    </row>
    <row r="78" spans="1:9" ht="16.7" customHeight="1" x14ac:dyDescent="0.25">
      <c r="A78" s="2" t="s">
        <v>113</v>
      </c>
      <c r="B78" s="8" t="s">
        <v>135</v>
      </c>
      <c r="C78" s="10">
        <v>1</v>
      </c>
      <c r="D78" s="15">
        <v>0.01</v>
      </c>
      <c r="E78" s="9" t="s">
        <v>12</v>
      </c>
      <c r="F78" s="16" t="s">
        <v>12</v>
      </c>
      <c r="G78" s="10">
        <f>SUM(C78,E78)</f>
        <v>1</v>
      </c>
      <c r="H78" s="15">
        <f t="shared" si="15"/>
        <v>0.01</v>
      </c>
      <c r="I78" s="21">
        <f>H78/H75*100</f>
        <v>1.4320492624946297E-4</v>
      </c>
    </row>
    <row r="79" spans="1:9" ht="16.7" customHeight="1" x14ac:dyDescent="0.25">
      <c r="A79" s="2" t="s">
        <v>114</v>
      </c>
      <c r="B79" s="8" t="s">
        <v>52</v>
      </c>
      <c r="C79" s="10">
        <v>8</v>
      </c>
      <c r="D79" s="15">
        <v>809.52300000000002</v>
      </c>
      <c r="E79" s="10">
        <v>3</v>
      </c>
      <c r="F79" s="15">
        <v>60</v>
      </c>
      <c r="G79" s="10">
        <f t="shared" si="15"/>
        <v>11</v>
      </c>
      <c r="H79" s="15">
        <f t="shared" si="15"/>
        <v>869.52300000000002</v>
      </c>
      <c r="I79" s="21">
        <f>H79/H75*100</f>
        <v>12.451997708721178</v>
      </c>
    </row>
    <row r="80" spans="1:9" ht="16.7" customHeight="1" x14ac:dyDescent="0.25">
      <c r="A80" s="2" t="s">
        <v>115</v>
      </c>
      <c r="B80" s="8" t="s">
        <v>53</v>
      </c>
      <c r="C80" s="10">
        <v>24</v>
      </c>
      <c r="D80" s="15">
        <v>1827.14</v>
      </c>
      <c r="E80" s="10">
        <v>2</v>
      </c>
      <c r="F80" s="15">
        <v>25</v>
      </c>
      <c r="G80" s="10">
        <f t="shared" si="15"/>
        <v>26</v>
      </c>
      <c r="H80" s="15">
        <f t="shared" si="15"/>
        <v>1852.14</v>
      </c>
      <c r="I80" s="21">
        <f>H80/H75*100</f>
        <v>26.523557210368036</v>
      </c>
    </row>
    <row r="81" spans="1:9" ht="16.7" customHeight="1" x14ac:dyDescent="0.25">
      <c r="A81" s="81">
        <v>16</v>
      </c>
      <c r="B81" s="78" t="s">
        <v>54</v>
      </c>
      <c r="C81" s="79"/>
      <c r="D81" s="79"/>
      <c r="E81" s="79"/>
      <c r="F81" s="79"/>
      <c r="G81" s="79"/>
      <c r="H81" s="79"/>
      <c r="I81" s="80"/>
    </row>
    <row r="82" spans="1:9" ht="16.7" customHeight="1" x14ac:dyDescent="0.25">
      <c r="A82" s="82"/>
      <c r="B82" s="25" t="s">
        <v>128</v>
      </c>
      <c r="C82" s="5">
        <f>SUM(C83:C85)</f>
        <v>48</v>
      </c>
      <c r="D82" s="18">
        <f t="shared" ref="D82:I82" si="16">SUM(D83:D85)</f>
        <v>2558.741</v>
      </c>
      <c r="E82" s="5">
        <f t="shared" si="16"/>
        <v>13</v>
      </c>
      <c r="F82" s="18">
        <f t="shared" si="16"/>
        <v>291.26099999999997</v>
      </c>
      <c r="G82" s="5">
        <f t="shared" si="16"/>
        <v>61</v>
      </c>
      <c r="H82" s="18">
        <f t="shared" si="16"/>
        <v>2850.002</v>
      </c>
      <c r="I82" s="22">
        <f t="shared" si="16"/>
        <v>100</v>
      </c>
    </row>
    <row r="83" spans="1:9" ht="16.7" customHeight="1" x14ac:dyDescent="0.25">
      <c r="A83" s="2" t="s">
        <v>111</v>
      </c>
      <c r="B83" s="8" t="s">
        <v>55</v>
      </c>
      <c r="C83" s="10">
        <v>10</v>
      </c>
      <c r="D83" s="15">
        <v>283.93200000000002</v>
      </c>
      <c r="E83" s="10">
        <v>5</v>
      </c>
      <c r="F83" s="15">
        <v>88.602000000000004</v>
      </c>
      <c r="G83" s="10">
        <f>SUM(C83,E83)</f>
        <v>15</v>
      </c>
      <c r="H83" s="15">
        <f>SUM(D83,F83)</f>
        <v>372.53399999999999</v>
      </c>
      <c r="I83" s="17">
        <f>H83/H82*100</f>
        <v>13.071359248168948</v>
      </c>
    </row>
    <row r="84" spans="1:9" ht="16.7" customHeight="1" x14ac:dyDescent="0.25">
      <c r="A84" s="2" t="s">
        <v>112</v>
      </c>
      <c r="B84" s="8" t="s">
        <v>56</v>
      </c>
      <c r="C84" s="10">
        <v>27</v>
      </c>
      <c r="D84" s="15">
        <v>1619.943</v>
      </c>
      <c r="E84" s="10">
        <v>7</v>
      </c>
      <c r="F84" s="15">
        <v>201.25899999999999</v>
      </c>
      <c r="G84" s="10">
        <f t="shared" ref="G84:H85" si="17">SUM(C84,E84)</f>
        <v>34</v>
      </c>
      <c r="H84" s="15">
        <f t="shared" si="17"/>
        <v>1821.202</v>
      </c>
      <c r="I84" s="17">
        <f>H84/H82*100</f>
        <v>63.901779718049326</v>
      </c>
    </row>
    <row r="85" spans="1:9" ht="16.7" customHeight="1" x14ac:dyDescent="0.25">
      <c r="A85" s="2" t="s">
        <v>113</v>
      </c>
      <c r="B85" s="8" t="s">
        <v>57</v>
      </c>
      <c r="C85" s="10">
        <v>11</v>
      </c>
      <c r="D85" s="15">
        <v>654.86599999999999</v>
      </c>
      <c r="E85" s="10">
        <v>1</v>
      </c>
      <c r="F85" s="15">
        <v>1.4</v>
      </c>
      <c r="G85" s="10">
        <f t="shared" si="17"/>
        <v>12</v>
      </c>
      <c r="H85" s="15">
        <f t="shared" si="17"/>
        <v>656.26599999999996</v>
      </c>
      <c r="I85" s="17">
        <f>H85/H82*100</f>
        <v>23.026861033781728</v>
      </c>
    </row>
    <row r="86" spans="1:9" ht="16.7" customHeight="1" x14ac:dyDescent="0.25">
      <c r="A86" s="81">
        <v>17</v>
      </c>
      <c r="B86" s="78" t="s">
        <v>58</v>
      </c>
      <c r="C86" s="79"/>
      <c r="D86" s="79"/>
      <c r="E86" s="79"/>
      <c r="F86" s="79"/>
      <c r="G86" s="79"/>
      <c r="H86" s="79"/>
      <c r="I86" s="80"/>
    </row>
    <row r="87" spans="1:9" ht="16.7" customHeight="1" x14ac:dyDescent="0.25">
      <c r="A87" s="82"/>
      <c r="B87" s="25" t="s">
        <v>128</v>
      </c>
      <c r="C87" s="4">
        <v>6</v>
      </c>
      <c r="D87" s="13">
        <v>450</v>
      </c>
      <c r="E87" s="4">
        <v>2</v>
      </c>
      <c r="F87" s="13">
        <v>150</v>
      </c>
      <c r="G87" s="4">
        <v>8</v>
      </c>
      <c r="H87" s="13">
        <v>600</v>
      </c>
      <c r="I87" s="14">
        <v>100</v>
      </c>
    </row>
    <row r="88" spans="1:9" ht="16.7" customHeight="1" x14ac:dyDescent="0.25">
      <c r="A88" s="2" t="s">
        <v>111</v>
      </c>
      <c r="B88" s="8" t="s">
        <v>58</v>
      </c>
      <c r="C88" s="9">
        <v>6</v>
      </c>
      <c r="D88" s="16">
        <v>450</v>
      </c>
      <c r="E88" s="9">
        <v>2</v>
      </c>
      <c r="F88" s="16">
        <v>150</v>
      </c>
      <c r="G88" s="9">
        <v>8</v>
      </c>
      <c r="H88" s="16">
        <v>600</v>
      </c>
      <c r="I88" s="20">
        <v>100</v>
      </c>
    </row>
    <row r="89" spans="1:9" ht="16.7" customHeight="1" x14ac:dyDescent="0.25">
      <c r="A89" s="81">
        <v>18</v>
      </c>
      <c r="B89" s="78" t="s">
        <v>59</v>
      </c>
      <c r="C89" s="79"/>
      <c r="D89" s="79"/>
      <c r="E89" s="79"/>
      <c r="F89" s="79"/>
      <c r="G89" s="79"/>
      <c r="H89" s="79"/>
      <c r="I89" s="80"/>
    </row>
    <row r="90" spans="1:9" ht="16.7" customHeight="1" x14ac:dyDescent="0.25">
      <c r="A90" s="82"/>
      <c r="B90" s="25" t="s">
        <v>128</v>
      </c>
      <c r="C90" s="5">
        <f>SUM(C91:C95)</f>
        <v>37</v>
      </c>
      <c r="D90" s="18">
        <f t="shared" ref="D90:I90" si="18">SUM(D91:D95)</f>
        <v>2431.9989999999998</v>
      </c>
      <c r="E90" s="5">
        <f t="shared" si="18"/>
        <v>26</v>
      </c>
      <c r="F90" s="18">
        <f t="shared" si="18"/>
        <v>828.00099999999998</v>
      </c>
      <c r="G90" s="5">
        <f t="shared" si="18"/>
        <v>63</v>
      </c>
      <c r="H90" s="18">
        <f t="shared" si="18"/>
        <v>3260</v>
      </c>
      <c r="I90" s="3">
        <f t="shared" si="18"/>
        <v>100</v>
      </c>
    </row>
    <row r="91" spans="1:9" ht="16.7" customHeight="1" x14ac:dyDescent="0.25">
      <c r="A91" s="2" t="s">
        <v>111</v>
      </c>
      <c r="B91" s="8" t="s">
        <v>126</v>
      </c>
      <c r="C91" s="10">
        <v>1</v>
      </c>
      <c r="D91" s="15">
        <v>1E-3</v>
      </c>
      <c r="E91" s="10">
        <v>5</v>
      </c>
      <c r="F91" s="15">
        <v>349.99900000000002</v>
      </c>
      <c r="G91" s="10">
        <f>SUM(C91,E91)</f>
        <v>6</v>
      </c>
      <c r="H91" s="15">
        <f>SUM(D91,F91)</f>
        <v>350</v>
      </c>
      <c r="I91" s="21">
        <f>H91/H90*100</f>
        <v>10.736196319018406</v>
      </c>
    </row>
    <row r="92" spans="1:9" ht="16.7" customHeight="1" x14ac:dyDescent="0.25">
      <c r="A92" s="2" t="s">
        <v>112</v>
      </c>
      <c r="B92" s="8" t="s">
        <v>61</v>
      </c>
      <c r="C92" s="10">
        <v>5</v>
      </c>
      <c r="D92" s="15">
        <v>1049.048</v>
      </c>
      <c r="E92" s="10">
        <v>3</v>
      </c>
      <c r="F92" s="15">
        <v>51</v>
      </c>
      <c r="G92" s="10">
        <f t="shared" ref="G92:H95" si="19">SUM(C92,E92)</f>
        <v>8</v>
      </c>
      <c r="H92" s="15">
        <f t="shared" si="19"/>
        <v>1100.048</v>
      </c>
      <c r="I92" s="21">
        <f>H92/H90*100</f>
        <v>33.743803680981593</v>
      </c>
    </row>
    <row r="93" spans="1:9" ht="16.7" customHeight="1" x14ac:dyDescent="0.25">
      <c r="A93" s="2" t="s">
        <v>113</v>
      </c>
      <c r="B93" s="8" t="s">
        <v>60</v>
      </c>
      <c r="C93" s="10">
        <v>5</v>
      </c>
      <c r="D93" s="15">
        <v>355.00200000000001</v>
      </c>
      <c r="E93" s="10">
        <v>3</v>
      </c>
      <c r="F93" s="15">
        <v>67.001999999999995</v>
      </c>
      <c r="G93" s="10">
        <f t="shared" si="19"/>
        <v>8</v>
      </c>
      <c r="H93" s="15">
        <f t="shared" si="19"/>
        <v>422.00400000000002</v>
      </c>
      <c r="I93" s="21">
        <f>H93/H90*100</f>
        <v>12.944907975460124</v>
      </c>
    </row>
    <row r="94" spans="1:9" ht="16.7" customHeight="1" x14ac:dyDescent="0.25">
      <c r="A94" s="2" t="s">
        <v>114</v>
      </c>
      <c r="B94" s="8" t="s">
        <v>127</v>
      </c>
      <c r="C94" s="10" t="s">
        <v>12</v>
      </c>
      <c r="D94" s="15" t="s">
        <v>12</v>
      </c>
      <c r="E94" s="10">
        <v>3</v>
      </c>
      <c r="F94" s="15">
        <v>55</v>
      </c>
      <c r="G94" s="10">
        <f t="shared" si="19"/>
        <v>3</v>
      </c>
      <c r="H94" s="15">
        <f t="shared" si="19"/>
        <v>55</v>
      </c>
      <c r="I94" s="21">
        <f>H94/H90*100</f>
        <v>1.6871165644171779</v>
      </c>
    </row>
    <row r="95" spans="1:9" ht="16.7" customHeight="1" x14ac:dyDescent="0.25">
      <c r="A95" s="2" t="s">
        <v>115</v>
      </c>
      <c r="B95" s="8" t="s">
        <v>62</v>
      </c>
      <c r="C95" s="10">
        <v>26</v>
      </c>
      <c r="D95" s="15">
        <v>1027.9480000000001</v>
      </c>
      <c r="E95" s="10">
        <v>12</v>
      </c>
      <c r="F95" s="15">
        <v>305</v>
      </c>
      <c r="G95" s="10">
        <f t="shared" si="19"/>
        <v>38</v>
      </c>
      <c r="H95" s="15">
        <f t="shared" si="19"/>
        <v>1332.9480000000001</v>
      </c>
      <c r="I95" s="21">
        <f>H95/H90*100</f>
        <v>40.887975460122696</v>
      </c>
    </row>
    <row r="96" spans="1:9" ht="16.7" customHeight="1" x14ac:dyDescent="0.25">
      <c r="A96" s="81">
        <v>19</v>
      </c>
      <c r="B96" s="78" t="s">
        <v>63</v>
      </c>
      <c r="C96" s="79"/>
      <c r="D96" s="79"/>
      <c r="E96" s="79"/>
      <c r="F96" s="79"/>
      <c r="G96" s="79"/>
      <c r="H96" s="79"/>
      <c r="I96" s="80"/>
    </row>
    <row r="97" spans="1:9" ht="16.7" customHeight="1" x14ac:dyDescent="0.25">
      <c r="A97" s="82"/>
      <c r="B97" s="25" t="s">
        <v>128</v>
      </c>
      <c r="C97" s="5">
        <v>5</v>
      </c>
      <c r="D97" s="18">
        <v>145.6</v>
      </c>
      <c r="E97" s="5">
        <v>3</v>
      </c>
      <c r="F97" s="18">
        <v>217.4</v>
      </c>
      <c r="G97" s="5">
        <v>8</v>
      </c>
      <c r="H97" s="18">
        <v>363</v>
      </c>
      <c r="I97" s="22">
        <v>100</v>
      </c>
    </row>
    <row r="98" spans="1:9" ht="16.7" customHeight="1" x14ac:dyDescent="0.25">
      <c r="A98" s="2" t="s">
        <v>111</v>
      </c>
      <c r="B98" s="8" t="s">
        <v>63</v>
      </c>
      <c r="C98" s="10">
        <v>5</v>
      </c>
      <c r="D98" s="15">
        <v>145.6</v>
      </c>
      <c r="E98" s="10">
        <v>3</v>
      </c>
      <c r="F98" s="15">
        <v>217.4</v>
      </c>
      <c r="G98" s="10">
        <v>8</v>
      </c>
      <c r="H98" s="15">
        <v>363</v>
      </c>
      <c r="I98" s="17">
        <v>100</v>
      </c>
    </row>
    <row r="99" spans="1:9" ht="16.7" customHeight="1" x14ac:dyDescent="0.25">
      <c r="A99" s="84">
        <v>20</v>
      </c>
      <c r="B99" s="83" t="s">
        <v>64</v>
      </c>
      <c r="C99" s="83"/>
      <c r="D99" s="83"/>
      <c r="E99" s="83"/>
      <c r="F99" s="83"/>
      <c r="G99" s="83"/>
      <c r="H99" s="83"/>
      <c r="I99" s="83"/>
    </row>
    <row r="100" spans="1:9" ht="16.7" customHeight="1" x14ac:dyDescent="0.25">
      <c r="A100" s="84"/>
      <c r="B100" s="38" t="s">
        <v>128</v>
      </c>
      <c r="C100" s="4">
        <v>5</v>
      </c>
      <c r="D100" s="13">
        <v>306</v>
      </c>
      <c r="E100" s="4" t="s">
        <v>12</v>
      </c>
      <c r="F100" s="4" t="s">
        <v>12</v>
      </c>
      <c r="G100" s="4">
        <v>5</v>
      </c>
      <c r="H100" s="13">
        <v>306</v>
      </c>
      <c r="I100" s="14">
        <v>100</v>
      </c>
    </row>
    <row r="101" spans="1:9" ht="16.7" customHeight="1" x14ac:dyDescent="0.25">
      <c r="A101" s="2" t="s">
        <v>111</v>
      </c>
      <c r="B101" s="34" t="s">
        <v>64</v>
      </c>
      <c r="C101" s="9">
        <v>5</v>
      </c>
      <c r="D101" s="16">
        <v>306</v>
      </c>
      <c r="E101" s="9" t="s">
        <v>12</v>
      </c>
      <c r="F101" s="9" t="s">
        <v>12</v>
      </c>
      <c r="G101" s="9">
        <v>5</v>
      </c>
      <c r="H101" s="16">
        <v>306</v>
      </c>
      <c r="I101" s="20">
        <v>100</v>
      </c>
    </row>
    <row r="102" spans="1:9" ht="16.7" customHeight="1" x14ac:dyDescent="0.25">
      <c r="A102" s="86">
        <v>21</v>
      </c>
      <c r="B102" s="87" t="s">
        <v>65</v>
      </c>
      <c r="C102" s="88"/>
      <c r="D102" s="88"/>
      <c r="E102" s="88"/>
      <c r="F102" s="88"/>
      <c r="G102" s="88"/>
      <c r="H102" s="88"/>
      <c r="I102" s="89"/>
    </row>
    <row r="103" spans="1:9" ht="16.7" customHeight="1" x14ac:dyDescent="0.25">
      <c r="A103" s="82"/>
      <c r="B103" s="25" t="s">
        <v>128</v>
      </c>
      <c r="C103" s="5">
        <f>SUM(C104:C105)</f>
        <v>24</v>
      </c>
      <c r="D103" s="18">
        <f t="shared" ref="D103:I103" si="20">SUM(D104:D105)</f>
        <v>2453</v>
      </c>
      <c r="E103" s="5">
        <f t="shared" si="20"/>
        <v>7</v>
      </c>
      <c r="F103" s="18">
        <f t="shared" si="20"/>
        <v>111</v>
      </c>
      <c r="G103" s="5">
        <f t="shared" si="20"/>
        <v>31</v>
      </c>
      <c r="H103" s="18">
        <f t="shared" si="20"/>
        <v>2564</v>
      </c>
      <c r="I103" s="3">
        <f t="shared" si="20"/>
        <v>100</v>
      </c>
    </row>
    <row r="104" spans="1:9" ht="16.7" customHeight="1" x14ac:dyDescent="0.25">
      <c r="A104" s="2" t="s">
        <v>111</v>
      </c>
      <c r="B104" s="8" t="s">
        <v>65</v>
      </c>
      <c r="C104" s="10">
        <v>3</v>
      </c>
      <c r="D104" s="15">
        <v>786.52</v>
      </c>
      <c r="E104" s="10">
        <v>1</v>
      </c>
      <c r="F104" s="15">
        <v>5</v>
      </c>
      <c r="G104" s="10">
        <f>SUM(C104,E104)</f>
        <v>4</v>
      </c>
      <c r="H104" s="15">
        <f>SUM(D104,F104)</f>
        <v>791.52</v>
      </c>
      <c r="I104" s="21">
        <f>H104/H103*100</f>
        <v>30.87051482059282</v>
      </c>
    </row>
    <row r="105" spans="1:9" ht="16.7" customHeight="1" x14ac:dyDescent="0.25">
      <c r="A105" s="2" t="s">
        <v>112</v>
      </c>
      <c r="B105" s="8" t="s">
        <v>66</v>
      </c>
      <c r="C105" s="10">
        <v>21</v>
      </c>
      <c r="D105" s="15">
        <v>1666.48</v>
      </c>
      <c r="E105" s="10">
        <v>6</v>
      </c>
      <c r="F105" s="15">
        <v>106</v>
      </c>
      <c r="G105" s="10">
        <f>SUM(C105,E105)</f>
        <v>27</v>
      </c>
      <c r="H105" s="15">
        <f>SUM(D105,F105)</f>
        <v>1772.48</v>
      </c>
      <c r="I105" s="21">
        <f>H105/H103*100</f>
        <v>69.129485179407183</v>
      </c>
    </row>
    <row r="106" spans="1:9" ht="12.95" customHeight="1" x14ac:dyDescent="0.25">
      <c r="A106" s="69"/>
      <c r="C106" s="73"/>
      <c r="D106" s="74"/>
      <c r="E106" s="73"/>
      <c r="F106" s="73"/>
      <c r="G106" s="73"/>
      <c r="H106" s="74"/>
      <c r="I106" s="75" t="s">
        <v>157</v>
      </c>
    </row>
    <row r="107" spans="1:9" ht="16.7" customHeight="1" x14ac:dyDescent="0.25">
      <c r="A107" s="81">
        <v>22</v>
      </c>
      <c r="B107" s="78" t="s">
        <v>101</v>
      </c>
      <c r="C107" s="79"/>
      <c r="D107" s="79"/>
      <c r="E107" s="79"/>
      <c r="F107" s="79"/>
      <c r="G107" s="79"/>
      <c r="H107" s="79"/>
      <c r="I107" s="80"/>
    </row>
    <row r="108" spans="1:9" ht="16.7" customHeight="1" x14ac:dyDescent="0.25">
      <c r="A108" s="82"/>
      <c r="B108" s="25" t="s">
        <v>128</v>
      </c>
      <c r="C108" s="26">
        <v>72</v>
      </c>
      <c r="D108" s="27">
        <v>2703.0010000000002</v>
      </c>
      <c r="E108" s="26">
        <v>12</v>
      </c>
      <c r="F108" s="28">
        <v>480.00099999999998</v>
      </c>
      <c r="G108" s="26">
        <v>84</v>
      </c>
      <c r="H108" s="27">
        <f>SUM(D108,F108)</f>
        <v>3183.0020000000004</v>
      </c>
      <c r="I108" s="3">
        <v>100</v>
      </c>
    </row>
    <row r="109" spans="1:9" ht="16.7" customHeight="1" x14ac:dyDescent="0.25">
      <c r="A109" s="2" t="s">
        <v>111</v>
      </c>
      <c r="B109" s="8" t="s">
        <v>67</v>
      </c>
      <c r="C109" s="29">
        <v>72</v>
      </c>
      <c r="D109" s="30">
        <v>2703.0010000000002</v>
      </c>
      <c r="E109" s="29">
        <v>12</v>
      </c>
      <c r="F109" s="31">
        <v>480.00099999999998</v>
      </c>
      <c r="G109" s="29">
        <v>84</v>
      </c>
      <c r="H109" s="27">
        <f>SUM(D109,F109)</f>
        <v>3183.0020000000004</v>
      </c>
      <c r="I109" s="21">
        <v>100</v>
      </c>
    </row>
    <row r="110" spans="1:9" ht="16.7" customHeight="1" x14ac:dyDescent="0.25">
      <c r="A110" s="81">
        <v>23</v>
      </c>
      <c r="B110" s="78" t="s">
        <v>102</v>
      </c>
      <c r="C110" s="79"/>
      <c r="D110" s="79"/>
      <c r="E110" s="79"/>
      <c r="F110" s="79"/>
      <c r="G110" s="79"/>
      <c r="H110" s="79"/>
      <c r="I110" s="80"/>
    </row>
    <row r="111" spans="1:9" ht="16.7" customHeight="1" x14ac:dyDescent="0.25">
      <c r="A111" s="82"/>
      <c r="B111" s="25" t="s">
        <v>128</v>
      </c>
      <c r="C111" s="4">
        <v>7</v>
      </c>
      <c r="D111" s="13">
        <v>235</v>
      </c>
      <c r="E111" s="4">
        <v>5</v>
      </c>
      <c r="F111" s="13">
        <v>91.001999999999995</v>
      </c>
      <c r="G111" s="4">
        <v>12</v>
      </c>
      <c r="H111" s="13">
        <v>326.00200000000001</v>
      </c>
      <c r="I111" s="14">
        <v>100</v>
      </c>
    </row>
    <row r="112" spans="1:9" ht="16.7" customHeight="1" x14ac:dyDescent="0.25">
      <c r="A112" s="2" t="s">
        <v>111</v>
      </c>
      <c r="B112" s="8" t="s">
        <v>102</v>
      </c>
      <c r="C112" s="9">
        <v>7</v>
      </c>
      <c r="D112" s="16">
        <v>235</v>
      </c>
      <c r="E112" s="9">
        <v>5</v>
      </c>
      <c r="F112" s="16">
        <v>91.001999999999995</v>
      </c>
      <c r="G112" s="9">
        <v>12</v>
      </c>
      <c r="H112" s="16">
        <v>326.00200000000001</v>
      </c>
      <c r="I112" s="20">
        <v>100</v>
      </c>
    </row>
    <row r="113" spans="1:9" ht="16.7" customHeight="1" x14ac:dyDescent="0.25">
      <c r="A113" s="84">
        <v>24</v>
      </c>
      <c r="B113" s="83" t="s">
        <v>68</v>
      </c>
      <c r="C113" s="83"/>
      <c r="D113" s="83"/>
      <c r="E113" s="83"/>
      <c r="F113" s="83"/>
      <c r="G113" s="83"/>
      <c r="H113" s="83"/>
      <c r="I113" s="83"/>
    </row>
    <row r="114" spans="1:9" ht="16.7" customHeight="1" x14ac:dyDescent="0.25">
      <c r="A114" s="84"/>
      <c r="B114" s="25" t="s">
        <v>128</v>
      </c>
      <c r="C114" s="5">
        <f>SUM(C115:C119)</f>
        <v>79</v>
      </c>
      <c r="D114" s="18">
        <f t="shared" ref="D114:I114" si="21">SUM(D115:D119)</f>
        <v>10812.756999999998</v>
      </c>
      <c r="E114" s="5">
        <f t="shared" si="21"/>
        <v>35</v>
      </c>
      <c r="F114" s="18">
        <f t="shared" si="21"/>
        <v>22795.242999999999</v>
      </c>
      <c r="G114" s="5">
        <f t="shared" si="21"/>
        <v>114</v>
      </c>
      <c r="H114" s="22">
        <f t="shared" si="21"/>
        <v>33608</v>
      </c>
      <c r="I114" s="3">
        <f t="shared" si="21"/>
        <v>99.99733634848846</v>
      </c>
    </row>
    <row r="115" spans="1:9" ht="16.7" customHeight="1" x14ac:dyDescent="0.25">
      <c r="A115" s="2" t="s">
        <v>111</v>
      </c>
      <c r="B115" s="8" t="s">
        <v>131</v>
      </c>
      <c r="C115" s="10">
        <v>1</v>
      </c>
      <c r="D115" s="11">
        <v>49.871000000000002</v>
      </c>
      <c r="E115" s="10">
        <v>4</v>
      </c>
      <c r="F115" s="15">
        <v>8323.2279999999992</v>
      </c>
      <c r="G115" s="10">
        <v>5</v>
      </c>
      <c r="H115" s="11">
        <v>8373.0990000000002</v>
      </c>
      <c r="I115" s="21">
        <f>H115/H114*100</f>
        <v>24.914005593906214</v>
      </c>
    </row>
    <row r="116" spans="1:9" ht="16.7" customHeight="1" x14ac:dyDescent="0.25">
      <c r="A116" s="2" t="s">
        <v>112</v>
      </c>
      <c r="B116" s="8" t="s">
        <v>69</v>
      </c>
      <c r="C116" s="10">
        <v>34</v>
      </c>
      <c r="D116" s="11">
        <v>5348.2439999999997</v>
      </c>
      <c r="E116" s="10">
        <v>29</v>
      </c>
      <c r="F116" s="15">
        <v>14452.013999999999</v>
      </c>
      <c r="G116" s="10">
        <v>63</v>
      </c>
      <c r="H116" s="11">
        <v>19800.258000000002</v>
      </c>
      <c r="I116" s="21">
        <f>H116/H114*100</f>
        <v>58.915311830516551</v>
      </c>
    </row>
    <row r="117" spans="1:9" ht="16.7" customHeight="1" x14ac:dyDescent="0.25">
      <c r="A117" s="2" t="s">
        <v>113</v>
      </c>
      <c r="B117" s="8" t="s">
        <v>70</v>
      </c>
      <c r="C117" s="10">
        <v>29</v>
      </c>
      <c r="D117" s="11">
        <v>1633.0519999999999</v>
      </c>
      <c r="E117" s="10">
        <v>1</v>
      </c>
      <c r="F117" s="15">
        <v>1E-3</v>
      </c>
      <c r="G117" s="10">
        <v>30</v>
      </c>
      <c r="H117" s="11">
        <v>1633.0530000000001</v>
      </c>
      <c r="I117" s="21">
        <f>H117/H114*100</f>
        <v>4.8591198524160921</v>
      </c>
    </row>
    <row r="118" spans="1:9" ht="16.7" customHeight="1" x14ac:dyDescent="0.25">
      <c r="A118" s="2" t="s">
        <v>114</v>
      </c>
      <c r="B118" s="8" t="s">
        <v>71</v>
      </c>
      <c r="C118" s="10">
        <v>7</v>
      </c>
      <c r="D118" s="15">
        <v>3445.88</v>
      </c>
      <c r="E118" s="10">
        <v>1</v>
      </c>
      <c r="F118" s="15">
        <v>20</v>
      </c>
      <c r="G118" s="10">
        <v>8</v>
      </c>
      <c r="H118" s="11">
        <v>3465.88</v>
      </c>
      <c r="I118" s="21">
        <v>10.31</v>
      </c>
    </row>
    <row r="119" spans="1:9" ht="16.7" customHeight="1" x14ac:dyDescent="0.25">
      <c r="A119" s="32" t="s">
        <v>115</v>
      </c>
      <c r="B119" s="8" t="s">
        <v>89</v>
      </c>
      <c r="C119" s="10">
        <v>8</v>
      </c>
      <c r="D119" s="11">
        <v>335.71</v>
      </c>
      <c r="E119" s="10" t="s">
        <v>12</v>
      </c>
      <c r="F119" s="11" t="s">
        <v>12</v>
      </c>
      <c r="G119" s="10">
        <v>8</v>
      </c>
      <c r="H119" s="11">
        <v>335.71</v>
      </c>
      <c r="I119" s="21">
        <f>H119/H114*100</f>
        <v>0.99889907164960723</v>
      </c>
    </row>
    <row r="120" spans="1:9" ht="16.7" customHeight="1" x14ac:dyDescent="0.25">
      <c r="A120" s="84">
        <v>25</v>
      </c>
      <c r="B120" s="83" t="s">
        <v>104</v>
      </c>
      <c r="C120" s="83"/>
      <c r="D120" s="83"/>
      <c r="E120" s="83"/>
      <c r="F120" s="83"/>
      <c r="G120" s="83"/>
      <c r="H120" s="83"/>
      <c r="I120" s="83"/>
    </row>
    <row r="121" spans="1:9" ht="16.7" customHeight="1" x14ac:dyDescent="0.25">
      <c r="A121" s="84"/>
      <c r="B121" s="25" t="s">
        <v>128</v>
      </c>
      <c r="C121" s="5">
        <v>6</v>
      </c>
      <c r="D121" s="18">
        <v>789</v>
      </c>
      <c r="E121" s="5">
        <v>1</v>
      </c>
      <c r="F121" s="18">
        <v>80</v>
      </c>
      <c r="G121" s="5">
        <v>7</v>
      </c>
      <c r="H121" s="18">
        <v>869</v>
      </c>
      <c r="I121" s="22">
        <v>100</v>
      </c>
    </row>
    <row r="122" spans="1:9" ht="16.7" customHeight="1" x14ac:dyDescent="0.25">
      <c r="A122" s="2" t="s">
        <v>111</v>
      </c>
      <c r="B122" s="8" t="s">
        <v>104</v>
      </c>
      <c r="C122" s="10">
        <v>6</v>
      </c>
      <c r="D122" s="15">
        <v>789</v>
      </c>
      <c r="E122" s="10">
        <v>1</v>
      </c>
      <c r="F122" s="15">
        <v>80</v>
      </c>
      <c r="G122" s="10">
        <v>7</v>
      </c>
      <c r="H122" s="15">
        <v>869</v>
      </c>
      <c r="I122" s="17">
        <v>100</v>
      </c>
    </row>
    <row r="123" spans="1:9" ht="16.7" customHeight="1" x14ac:dyDescent="0.25">
      <c r="A123" s="84">
        <v>26</v>
      </c>
      <c r="B123" s="83" t="s">
        <v>133</v>
      </c>
      <c r="C123" s="83"/>
      <c r="D123" s="83"/>
      <c r="E123" s="83"/>
      <c r="F123" s="83"/>
      <c r="G123" s="83"/>
      <c r="H123" s="83"/>
      <c r="I123" s="83"/>
    </row>
    <row r="124" spans="1:9" ht="16.7" customHeight="1" x14ac:dyDescent="0.25">
      <c r="A124" s="84"/>
      <c r="B124" s="25" t="s">
        <v>128</v>
      </c>
      <c r="C124" s="5">
        <v>2</v>
      </c>
      <c r="D124" s="18">
        <v>10</v>
      </c>
      <c r="E124" s="5">
        <v>39</v>
      </c>
      <c r="F124" s="18">
        <v>388.99900000000002</v>
      </c>
      <c r="G124" s="5">
        <v>41</v>
      </c>
      <c r="H124" s="18">
        <v>398.99900000000002</v>
      </c>
      <c r="I124" s="22">
        <v>100</v>
      </c>
    </row>
    <row r="125" spans="1:9" ht="16.7" customHeight="1" x14ac:dyDescent="0.25">
      <c r="A125" s="2" t="s">
        <v>111</v>
      </c>
      <c r="B125" s="8" t="s">
        <v>133</v>
      </c>
      <c r="C125" s="10">
        <v>2</v>
      </c>
      <c r="D125" s="15">
        <v>10</v>
      </c>
      <c r="E125" s="10">
        <v>39</v>
      </c>
      <c r="F125" s="15">
        <v>388.99900000000002</v>
      </c>
      <c r="G125" s="10">
        <v>41</v>
      </c>
      <c r="H125" s="15">
        <v>398.99900000000002</v>
      </c>
      <c r="I125" s="17">
        <v>100</v>
      </c>
    </row>
    <row r="126" spans="1:9" ht="16.7" customHeight="1" x14ac:dyDescent="0.25">
      <c r="A126" s="84">
        <v>27</v>
      </c>
      <c r="B126" s="83" t="s">
        <v>132</v>
      </c>
      <c r="C126" s="83"/>
      <c r="D126" s="83"/>
      <c r="E126" s="83"/>
      <c r="F126" s="83"/>
      <c r="G126" s="83"/>
      <c r="H126" s="83"/>
      <c r="I126" s="83"/>
    </row>
    <row r="127" spans="1:9" ht="16.7" customHeight="1" x14ac:dyDescent="0.25">
      <c r="A127" s="84"/>
      <c r="B127" s="25" t="s">
        <v>128</v>
      </c>
      <c r="C127" s="5">
        <v>35</v>
      </c>
      <c r="D127" s="6">
        <v>3339.002</v>
      </c>
      <c r="E127" s="5">
        <v>4</v>
      </c>
      <c r="F127" s="18">
        <v>616</v>
      </c>
      <c r="G127" s="5">
        <v>39</v>
      </c>
      <c r="H127" s="6">
        <v>3955.002</v>
      </c>
      <c r="I127" s="22">
        <v>100</v>
      </c>
    </row>
    <row r="128" spans="1:9" ht="16.7" customHeight="1" x14ac:dyDescent="0.25">
      <c r="A128" s="2" t="s">
        <v>111</v>
      </c>
      <c r="B128" s="8" t="s">
        <v>132</v>
      </c>
      <c r="C128" s="10">
        <v>35</v>
      </c>
      <c r="D128" s="11">
        <v>3339.002</v>
      </c>
      <c r="E128" s="10">
        <v>4</v>
      </c>
      <c r="F128" s="15">
        <v>616</v>
      </c>
      <c r="G128" s="10">
        <v>39</v>
      </c>
      <c r="H128" s="11">
        <v>3955.002</v>
      </c>
      <c r="I128" s="17">
        <v>100</v>
      </c>
    </row>
    <row r="129" spans="1:9" ht="16.7" customHeight="1" x14ac:dyDescent="0.25">
      <c r="A129" s="84">
        <v>28</v>
      </c>
      <c r="B129" s="83" t="s">
        <v>74</v>
      </c>
      <c r="C129" s="83"/>
      <c r="D129" s="83"/>
      <c r="E129" s="83"/>
      <c r="F129" s="83"/>
      <c r="G129" s="83"/>
      <c r="H129" s="83"/>
      <c r="I129" s="83"/>
    </row>
    <row r="130" spans="1:9" ht="16.7" customHeight="1" x14ac:dyDescent="0.25">
      <c r="A130" s="84"/>
      <c r="B130" s="38" t="s">
        <v>128</v>
      </c>
      <c r="C130" s="5">
        <f t="shared" ref="C130:I130" si="22">SUM(C131:C134)</f>
        <v>452</v>
      </c>
      <c r="D130" s="18">
        <f t="shared" si="22"/>
        <v>34167.214</v>
      </c>
      <c r="E130" s="5">
        <f t="shared" si="22"/>
        <v>73</v>
      </c>
      <c r="F130" s="18">
        <f t="shared" si="22"/>
        <v>3318.7829999999999</v>
      </c>
      <c r="G130" s="5">
        <f t="shared" si="22"/>
        <v>525</v>
      </c>
      <c r="H130" s="18">
        <f t="shared" si="22"/>
        <v>37485.997000000003</v>
      </c>
      <c r="I130" s="22">
        <f t="shared" si="22"/>
        <v>100</v>
      </c>
    </row>
    <row r="131" spans="1:9" ht="16.7" customHeight="1" x14ac:dyDescent="0.25">
      <c r="A131" s="2" t="s">
        <v>111</v>
      </c>
      <c r="B131" s="8" t="s">
        <v>75</v>
      </c>
      <c r="C131" s="10">
        <v>8</v>
      </c>
      <c r="D131" s="15">
        <v>136.292</v>
      </c>
      <c r="E131" s="4">
        <v>2</v>
      </c>
      <c r="F131" s="4">
        <v>219.999</v>
      </c>
      <c r="G131" s="10">
        <v>10</v>
      </c>
      <c r="H131" s="15">
        <v>356.291</v>
      </c>
      <c r="I131" s="17">
        <f>H131/H130*100</f>
        <v>0.95046424935689966</v>
      </c>
    </row>
    <row r="132" spans="1:9" ht="16.7" customHeight="1" x14ac:dyDescent="0.25">
      <c r="A132" s="2" t="s">
        <v>112</v>
      </c>
      <c r="B132" s="8" t="s">
        <v>76</v>
      </c>
      <c r="C132" s="10">
        <v>362</v>
      </c>
      <c r="D132" s="11">
        <v>16949.486000000001</v>
      </c>
      <c r="E132" s="10">
        <v>63</v>
      </c>
      <c r="F132" s="11">
        <v>2736.7840000000001</v>
      </c>
      <c r="G132" s="10">
        <v>425</v>
      </c>
      <c r="H132" s="11">
        <v>19686.27</v>
      </c>
      <c r="I132" s="17">
        <f>H132/H130*100</f>
        <v>52.516330297950987</v>
      </c>
    </row>
    <row r="133" spans="1:9" ht="16.7" customHeight="1" x14ac:dyDescent="0.25">
      <c r="A133" s="2" t="s">
        <v>113</v>
      </c>
      <c r="B133" s="8" t="s">
        <v>77</v>
      </c>
      <c r="C133" s="10">
        <v>37</v>
      </c>
      <c r="D133" s="11">
        <v>12879.323</v>
      </c>
      <c r="E133" s="10">
        <v>4</v>
      </c>
      <c r="F133" s="15">
        <v>72</v>
      </c>
      <c r="G133" s="10">
        <v>41</v>
      </c>
      <c r="H133" s="11">
        <v>12951.323</v>
      </c>
      <c r="I133" s="17">
        <f>H133/H130*100</f>
        <v>34.549762675379817</v>
      </c>
    </row>
    <row r="134" spans="1:9" ht="16.7" customHeight="1" x14ac:dyDescent="0.25">
      <c r="A134" s="2" t="s">
        <v>114</v>
      </c>
      <c r="B134" s="8" t="s">
        <v>78</v>
      </c>
      <c r="C134" s="10">
        <v>45</v>
      </c>
      <c r="D134" s="11">
        <v>4202.1130000000003</v>
      </c>
      <c r="E134" s="10">
        <v>4</v>
      </c>
      <c r="F134" s="15">
        <v>290</v>
      </c>
      <c r="G134" s="10">
        <v>49</v>
      </c>
      <c r="H134" s="11">
        <v>4492.1130000000003</v>
      </c>
      <c r="I134" s="17">
        <f>H134/H130*100</f>
        <v>11.983442777312286</v>
      </c>
    </row>
    <row r="135" spans="1:9" ht="16.7" customHeight="1" x14ac:dyDescent="0.25">
      <c r="A135" s="82">
        <v>29</v>
      </c>
      <c r="B135" s="85" t="s">
        <v>137</v>
      </c>
      <c r="C135" s="85"/>
      <c r="D135" s="85"/>
      <c r="E135" s="85"/>
      <c r="F135" s="85"/>
      <c r="G135" s="85"/>
      <c r="H135" s="85"/>
      <c r="I135" s="85"/>
    </row>
    <row r="136" spans="1:9" ht="16.7" customHeight="1" x14ac:dyDescent="0.25">
      <c r="A136" s="84"/>
      <c r="B136" s="25" t="s">
        <v>128</v>
      </c>
      <c r="C136" s="5">
        <f>SUM(C137:C138)</f>
        <v>12</v>
      </c>
      <c r="D136" s="18">
        <f t="shared" ref="D136:I136" si="23">SUM(D137:D138)</f>
        <v>430.988</v>
      </c>
      <c r="E136" s="5">
        <f t="shared" si="23"/>
        <v>11</v>
      </c>
      <c r="F136" s="18">
        <f t="shared" si="23"/>
        <v>965.01199999999994</v>
      </c>
      <c r="G136" s="5">
        <f t="shared" si="23"/>
        <v>23</v>
      </c>
      <c r="H136" s="18">
        <f t="shared" si="23"/>
        <v>1396</v>
      </c>
      <c r="I136" s="22">
        <f t="shared" si="23"/>
        <v>99.999999999999986</v>
      </c>
    </row>
    <row r="137" spans="1:9" ht="16.7" customHeight="1" x14ac:dyDescent="0.25">
      <c r="A137" s="2" t="s">
        <v>111</v>
      </c>
      <c r="B137" s="8" t="s">
        <v>139</v>
      </c>
      <c r="C137" s="10">
        <v>6</v>
      </c>
      <c r="D137" s="11">
        <v>240.21100000000001</v>
      </c>
      <c r="E137" s="10">
        <v>6</v>
      </c>
      <c r="F137" s="15">
        <v>840.01199999999994</v>
      </c>
      <c r="G137" s="10">
        <v>12</v>
      </c>
      <c r="H137" s="15">
        <v>1080.223</v>
      </c>
      <c r="I137" s="17">
        <f>H137/H136*100</f>
        <v>77.379871060171908</v>
      </c>
    </row>
    <row r="138" spans="1:9" ht="16.7" customHeight="1" x14ac:dyDescent="0.25">
      <c r="A138" s="2" t="s">
        <v>112</v>
      </c>
      <c r="B138" s="8" t="s">
        <v>138</v>
      </c>
      <c r="C138" s="10">
        <v>6</v>
      </c>
      <c r="D138" s="11">
        <v>190.77699999999999</v>
      </c>
      <c r="E138" s="10">
        <v>5</v>
      </c>
      <c r="F138" s="15">
        <v>125</v>
      </c>
      <c r="G138" s="10">
        <v>11</v>
      </c>
      <c r="H138" s="15">
        <v>315.77699999999999</v>
      </c>
      <c r="I138" s="17">
        <f>H138/H136*100</f>
        <v>22.620128939828081</v>
      </c>
    </row>
    <row r="139" spans="1:9" ht="12.95" customHeight="1" x14ac:dyDescent="0.25">
      <c r="I139" s="75" t="s">
        <v>157</v>
      </c>
    </row>
    <row r="140" spans="1:9" ht="16.7" customHeight="1" x14ac:dyDescent="0.25">
      <c r="A140" s="84">
        <v>30</v>
      </c>
      <c r="B140" s="78" t="s">
        <v>79</v>
      </c>
      <c r="C140" s="79"/>
      <c r="D140" s="79"/>
      <c r="E140" s="79"/>
      <c r="F140" s="79"/>
      <c r="G140" s="79"/>
      <c r="H140" s="79"/>
      <c r="I140" s="80"/>
    </row>
    <row r="141" spans="1:9" ht="16.7" customHeight="1" x14ac:dyDescent="0.25">
      <c r="A141" s="84"/>
      <c r="B141" s="25" t="s">
        <v>128</v>
      </c>
      <c r="C141" s="5">
        <f>SUM(C142:C143)</f>
        <v>22</v>
      </c>
      <c r="D141" s="18">
        <f t="shared" ref="D141:I141" si="24">SUM(D142:D143)</f>
        <v>475.53700000000003</v>
      </c>
      <c r="E141" s="5">
        <f t="shared" si="24"/>
        <v>15</v>
      </c>
      <c r="F141" s="18">
        <f t="shared" si="24"/>
        <v>412.464</v>
      </c>
      <c r="G141" s="5">
        <f t="shared" si="24"/>
        <v>37</v>
      </c>
      <c r="H141" s="18">
        <f t="shared" si="24"/>
        <v>888.00099999999998</v>
      </c>
      <c r="I141" s="3">
        <f t="shared" si="24"/>
        <v>100</v>
      </c>
    </row>
    <row r="142" spans="1:9" ht="16.7" customHeight="1" x14ac:dyDescent="0.25">
      <c r="A142" s="2" t="s">
        <v>111</v>
      </c>
      <c r="B142" s="8" t="s">
        <v>79</v>
      </c>
      <c r="C142" s="10">
        <v>19</v>
      </c>
      <c r="D142" s="15">
        <v>440.81900000000002</v>
      </c>
      <c r="E142" s="10">
        <v>13</v>
      </c>
      <c r="F142" s="15">
        <v>312.464</v>
      </c>
      <c r="G142" s="10">
        <v>32</v>
      </c>
      <c r="H142" s="15">
        <v>753.28300000000002</v>
      </c>
      <c r="I142" s="21">
        <f>H142/H141*100</f>
        <v>84.829071138433406</v>
      </c>
    </row>
    <row r="143" spans="1:9" ht="16.7" customHeight="1" x14ac:dyDescent="0.25">
      <c r="A143" s="2" t="s">
        <v>112</v>
      </c>
      <c r="B143" s="8" t="s">
        <v>80</v>
      </c>
      <c r="C143" s="10">
        <v>3</v>
      </c>
      <c r="D143" s="15">
        <v>34.718000000000004</v>
      </c>
      <c r="E143" s="10">
        <v>2</v>
      </c>
      <c r="F143" s="15">
        <v>100</v>
      </c>
      <c r="G143" s="10">
        <v>5</v>
      </c>
      <c r="H143" s="15">
        <v>134.71799999999999</v>
      </c>
      <c r="I143" s="21">
        <f>H143/H141*100</f>
        <v>15.170928861566596</v>
      </c>
    </row>
    <row r="144" spans="1:9" ht="16.7" customHeight="1" x14ac:dyDescent="0.25">
      <c r="A144" s="81">
        <v>31</v>
      </c>
      <c r="B144" s="78" t="s">
        <v>142</v>
      </c>
      <c r="C144" s="79"/>
      <c r="D144" s="79"/>
      <c r="E144" s="79"/>
      <c r="F144" s="79"/>
      <c r="G144" s="79"/>
      <c r="H144" s="79"/>
      <c r="I144" s="80"/>
    </row>
    <row r="145" spans="1:9" ht="16.7" customHeight="1" x14ac:dyDescent="0.25">
      <c r="A145" s="82"/>
      <c r="B145" s="25" t="s">
        <v>128</v>
      </c>
      <c r="C145" s="5">
        <f>SUM(C146:C152)</f>
        <v>106</v>
      </c>
      <c r="D145" s="18">
        <f t="shared" ref="D145:H145" si="25">SUM(D146:D152)</f>
        <v>13843.993999999999</v>
      </c>
      <c r="E145" s="5">
        <f t="shared" si="25"/>
        <v>9</v>
      </c>
      <c r="F145" s="18">
        <f t="shared" si="25"/>
        <v>651.00199999999995</v>
      </c>
      <c r="G145" s="5">
        <f t="shared" si="25"/>
        <v>115</v>
      </c>
      <c r="H145" s="18">
        <f t="shared" si="25"/>
        <v>14494.995999999999</v>
      </c>
      <c r="I145" s="3">
        <f>SUM(I146:I152)</f>
        <v>100</v>
      </c>
    </row>
    <row r="146" spans="1:9" ht="16.7" customHeight="1" x14ac:dyDescent="0.25">
      <c r="A146" s="2" t="s">
        <v>111</v>
      </c>
      <c r="B146" s="8" t="s">
        <v>82</v>
      </c>
      <c r="C146" s="10">
        <v>13</v>
      </c>
      <c r="D146" s="15">
        <v>259.036</v>
      </c>
      <c r="E146" s="10">
        <v>2</v>
      </c>
      <c r="F146" s="15">
        <v>50.000999999999998</v>
      </c>
      <c r="G146" s="10">
        <v>15</v>
      </c>
      <c r="H146" s="15">
        <v>309.03699999999998</v>
      </c>
      <c r="I146" s="21">
        <f>H146/H145*100</f>
        <v>2.1320254244982197</v>
      </c>
    </row>
    <row r="147" spans="1:9" ht="16.7" customHeight="1" x14ac:dyDescent="0.25">
      <c r="A147" s="2" t="s">
        <v>112</v>
      </c>
      <c r="B147" s="8" t="s">
        <v>83</v>
      </c>
      <c r="C147" s="10">
        <v>5</v>
      </c>
      <c r="D147" s="15">
        <v>261.98</v>
      </c>
      <c r="E147" s="10" t="s">
        <v>12</v>
      </c>
      <c r="F147" s="15" t="s">
        <v>12</v>
      </c>
      <c r="G147" s="10">
        <v>5</v>
      </c>
      <c r="H147" s="15">
        <v>261.98</v>
      </c>
      <c r="I147" s="21">
        <f>H147/H145*100</f>
        <v>1.8073823545725713</v>
      </c>
    </row>
    <row r="148" spans="1:9" ht="16.7" customHeight="1" x14ac:dyDescent="0.25">
      <c r="A148" s="2" t="s">
        <v>113</v>
      </c>
      <c r="B148" s="8" t="s">
        <v>84</v>
      </c>
      <c r="C148" s="10">
        <v>35</v>
      </c>
      <c r="D148" s="15">
        <v>4726.6989999999996</v>
      </c>
      <c r="E148" s="10">
        <v>4</v>
      </c>
      <c r="F148" s="15">
        <v>411.00099999999998</v>
      </c>
      <c r="G148" s="10">
        <v>39</v>
      </c>
      <c r="H148" s="15">
        <v>5137.7</v>
      </c>
      <c r="I148" s="21">
        <f>H148/H145*100</f>
        <v>35.444645862613555</v>
      </c>
    </row>
    <row r="149" spans="1:9" ht="16.7" customHeight="1" x14ac:dyDescent="0.25">
      <c r="A149" s="2" t="s">
        <v>114</v>
      </c>
      <c r="B149" s="8" t="s">
        <v>141</v>
      </c>
      <c r="C149" s="10">
        <v>16</v>
      </c>
      <c r="D149" s="15">
        <v>580.87</v>
      </c>
      <c r="E149" s="9" t="s">
        <v>12</v>
      </c>
      <c r="F149" s="16" t="s">
        <v>12</v>
      </c>
      <c r="G149" s="10">
        <v>16</v>
      </c>
      <c r="H149" s="15">
        <v>580.87</v>
      </c>
      <c r="I149" s="21">
        <f>H149/H145*100</f>
        <v>4.0073829616786378</v>
      </c>
    </row>
    <row r="150" spans="1:9" ht="16.7" customHeight="1" x14ac:dyDescent="0.25">
      <c r="A150" s="2" t="s">
        <v>115</v>
      </c>
      <c r="B150" s="8" t="s">
        <v>140</v>
      </c>
      <c r="C150" s="9" t="s">
        <v>12</v>
      </c>
      <c r="D150" s="9" t="s">
        <v>12</v>
      </c>
      <c r="E150" s="9" t="s">
        <v>12</v>
      </c>
      <c r="F150" s="9" t="s">
        <v>12</v>
      </c>
      <c r="G150" s="9" t="s">
        <v>12</v>
      </c>
      <c r="H150" s="9" t="s">
        <v>12</v>
      </c>
      <c r="I150" s="9" t="s">
        <v>12</v>
      </c>
    </row>
    <row r="151" spans="1:9" ht="16.7" customHeight="1" x14ac:dyDescent="0.25">
      <c r="A151" s="2" t="s">
        <v>116</v>
      </c>
      <c r="B151" s="8" t="s">
        <v>85</v>
      </c>
      <c r="C151" s="10">
        <v>31</v>
      </c>
      <c r="D151" s="15">
        <v>7182.8389999999999</v>
      </c>
      <c r="E151" s="10">
        <v>3</v>
      </c>
      <c r="F151" s="15">
        <v>190</v>
      </c>
      <c r="G151" s="10">
        <v>34</v>
      </c>
      <c r="H151" s="15">
        <v>7372.8389999999999</v>
      </c>
      <c r="I151" s="21">
        <f>H151/H145*100</f>
        <v>50.864719107200862</v>
      </c>
    </row>
    <row r="152" spans="1:9" ht="16.7" customHeight="1" x14ac:dyDescent="0.25">
      <c r="A152" s="2" t="s">
        <v>117</v>
      </c>
      <c r="B152" s="8" t="s">
        <v>86</v>
      </c>
      <c r="C152" s="10">
        <v>6</v>
      </c>
      <c r="D152" s="15">
        <v>832.57</v>
      </c>
      <c r="E152" s="10" t="s">
        <v>12</v>
      </c>
      <c r="F152" s="15" t="s">
        <v>12</v>
      </c>
      <c r="G152" s="10">
        <v>6</v>
      </c>
      <c r="H152" s="15">
        <v>832.57</v>
      </c>
      <c r="I152" s="21">
        <f>H152/H145*100</f>
        <v>5.7438442894361614</v>
      </c>
    </row>
    <row r="153" spans="1:9" ht="16.7" customHeight="1" x14ac:dyDescent="0.25">
      <c r="A153" s="81">
        <v>32</v>
      </c>
      <c r="B153" s="78" t="s">
        <v>87</v>
      </c>
      <c r="C153" s="79"/>
      <c r="D153" s="79"/>
      <c r="E153" s="79"/>
      <c r="F153" s="79"/>
      <c r="G153" s="79"/>
      <c r="H153" s="79"/>
      <c r="I153" s="80"/>
    </row>
    <row r="154" spans="1:9" ht="16.7" customHeight="1" x14ac:dyDescent="0.25">
      <c r="A154" s="82"/>
      <c r="B154" s="25" t="s">
        <v>128</v>
      </c>
      <c r="C154" s="5">
        <v>5</v>
      </c>
      <c r="D154" s="6">
        <v>174</v>
      </c>
      <c r="E154" s="5">
        <v>1</v>
      </c>
      <c r="F154" s="18">
        <v>1E-3</v>
      </c>
      <c r="G154" s="5">
        <v>6</v>
      </c>
      <c r="H154" s="6">
        <v>174.001</v>
      </c>
      <c r="I154" s="22">
        <v>100</v>
      </c>
    </row>
    <row r="155" spans="1:9" ht="16.7" customHeight="1" x14ac:dyDescent="0.25">
      <c r="A155" s="2" t="s">
        <v>111</v>
      </c>
      <c r="B155" s="35" t="s">
        <v>87</v>
      </c>
      <c r="C155" s="35">
        <v>5</v>
      </c>
      <c r="D155" s="36">
        <v>174</v>
      </c>
      <c r="E155" s="35">
        <v>1</v>
      </c>
      <c r="F155" s="35">
        <v>1E-3</v>
      </c>
      <c r="G155" s="35">
        <v>6</v>
      </c>
      <c r="H155" s="35">
        <v>174.001</v>
      </c>
      <c r="I155" s="20">
        <v>100</v>
      </c>
    </row>
    <row r="156" spans="1:9" ht="16.7" customHeight="1" x14ac:dyDescent="0.25">
      <c r="A156" s="81">
        <v>33</v>
      </c>
      <c r="B156" s="78" t="s">
        <v>88</v>
      </c>
      <c r="C156" s="79"/>
      <c r="D156" s="79"/>
      <c r="E156" s="79"/>
      <c r="F156" s="79"/>
      <c r="G156" s="79"/>
      <c r="H156" s="79"/>
      <c r="I156" s="80"/>
    </row>
    <row r="157" spans="1:9" ht="16.7" customHeight="1" x14ac:dyDescent="0.25">
      <c r="A157" s="82"/>
      <c r="B157" s="25" t="s">
        <v>128</v>
      </c>
      <c r="C157" s="5">
        <v>55</v>
      </c>
      <c r="D157" s="6">
        <v>10341.308999999999</v>
      </c>
      <c r="E157" s="5">
        <v>22</v>
      </c>
      <c r="F157" s="18">
        <v>1569.691</v>
      </c>
      <c r="G157" s="5">
        <v>77</v>
      </c>
      <c r="H157" s="6">
        <v>11911</v>
      </c>
      <c r="I157" s="7">
        <v>100</v>
      </c>
    </row>
    <row r="158" spans="1:9" ht="16.7" customHeight="1" x14ac:dyDescent="0.25">
      <c r="A158" s="2" t="s">
        <v>111</v>
      </c>
      <c r="B158" s="8" t="s">
        <v>88</v>
      </c>
      <c r="C158" s="10">
        <v>55</v>
      </c>
      <c r="D158" s="15">
        <v>10341.308999999999</v>
      </c>
      <c r="E158" s="10">
        <v>22</v>
      </c>
      <c r="F158" s="15">
        <v>1569.691</v>
      </c>
      <c r="G158" s="10">
        <v>77</v>
      </c>
      <c r="H158" s="15">
        <v>11911</v>
      </c>
      <c r="I158" s="12">
        <v>100</v>
      </c>
    </row>
    <row r="159" spans="1:9" ht="16.7" customHeight="1" x14ac:dyDescent="0.25">
      <c r="A159" s="81">
        <v>34</v>
      </c>
      <c r="B159" s="78" t="s">
        <v>90</v>
      </c>
      <c r="C159" s="79"/>
      <c r="D159" s="79"/>
      <c r="E159" s="79"/>
      <c r="F159" s="79"/>
      <c r="G159" s="79"/>
      <c r="H159" s="79"/>
      <c r="I159" s="80"/>
    </row>
    <row r="160" spans="1:9" ht="16.7" customHeight="1" x14ac:dyDescent="0.25">
      <c r="A160" s="82"/>
      <c r="B160" s="25" t="s">
        <v>128</v>
      </c>
      <c r="C160" s="5">
        <v>187</v>
      </c>
      <c r="D160" s="6">
        <v>13813.271000000001</v>
      </c>
      <c r="E160" s="5">
        <v>36</v>
      </c>
      <c r="F160" s="18">
        <v>1846.7239999999999</v>
      </c>
      <c r="G160" s="5">
        <v>223</v>
      </c>
      <c r="H160" s="6">
        <v>15659.995000000001</v>
      </c>
      <c r="I160" s="7">
        <v>100</v>
      </c>
    </row>
    <row r="161" spans="1:9" ht="16.7" customHeight="1" x14ac:dyDescent="0.25">
      <c r="A161" s="2" t="s">
        <v>111</v>
      </c>
      <c r="B161" s="8" t="s">
        <v>90</v>
      </c>
      <c r="C161" s="10">
        <v>187</v>
      </c>
      <c r="D161" s="11">
        <v>13813.271000000001</v>
      </c>
      <c r="E161" s="10">
        <v>36</v>
      </c>
      <c r="F161" s="15">
        <v>1846.7239999999999</v>
      </c>
      <c r="G161" s="10">
        <v>223</v>
      </c>
      <c r="H161" s="11">
        <v>15659.995000000001</v>
      </c>
      <c r="I161" s="12">
        <v>100</v>
      </c>
    </row>
    <row r="162" spans="1:9" ht="12.95" customHeight="1" x14ac:dyDescent="0.25"/>
    <row r="163" spans="1:9" ht="12.95" customHeight="1" x14ac:dyDescent="0.25">
      <c r="A163" s="23"/>
      <c r="B163" s="23"/>
      <c r="C163" s="23"/>
      <c r="D163" s="23"/>
      <c r="E163" s="23"/>
      <c r="F163" s="23"/>
      <c r="G163" s="23"/>
      <c r="H163" s="23"/>
      <c r="I163" s="64" t="s">
        <v>154</v>
      </c>
    </row>
  </sheetData>
  <mergeCells count="78">
    <mergeCell ref="B25:I25"/>
    <mergeCell ref="B29:I29"/>
    <mergeCell ref="B32:I32"/>
    <mergeCell ref="A99:A100"/>
    <mergeCell ref="B99:I99"/>
    <mergeCell ref="A36:A37"/>
    <mergeCell ref="A32:A33"/>
    <mergeCell ref="A25:A26"/>
    <mergeCell ref="B66:I66"/>
    <mergeCell ref="A74:A75"/>
    <mergeCell ref="B74:I74"/>
    <mergeCell ref="B60:I60"/>
    <mergeCell ref="A29:A30"/>
    <mergeCell ref="A1:I1"/>
    <mergeCell ref="H2:I2"/>
    <mergeCell ref="A5:I5"/>
    <mergeCell ref="B7:I7"/>
    <mergeCell ref="B21:I21"/>
    <mergeCell ref="A3:A4"/>
    <mergeCell ref="B3:B4"/>
    <mergeCell ref="I3:I4"/>
    <mergeCell ref="A7:A8"/>
    <mergeCell ref="A21:A22"/>
    <mergeCell ref="G3:H3"/>
    <mergeCell ref="E3:F3"/>
    <mergeCell ref="C3:D3"/>
    <mergeCell ref="A2:B2"/>
    <mergeCell ref="A6:B6"/>
    <mergeCell ref="B36:I36"/>
    <mergeCell ref="A42:A43"/>
    <mergeCell ref="B42:I42"/>
    <mergeCell ref="B45:I45"/>
    <mergeCell ref="A110:A111"/>
    <mergeCell ref="B110:I110"/>
    <mergeCell ref="B48:I48"/>
    <mergeCell ref="B51:I51"/>
    <mergeCell ref="A51:A52"/>
    <mergeCell ref="B54:I54"/>
    <mergeCell ref="A66:A67"/>
    <mergeCell ref="A54:A55"/>
    <mergeCell ref="A45:A46"/>
    <mergeCell ref="A102:A103"/>
    <mergeCell ref="B102:I102"/>
    <mergeCell ref="B107:I107"/>
    <mergeCell ref="A107:A108"/>
    <mergeCell ref="B153:I153"/>
    <mergeCell ref="A140:A141"/>
    <mergeCell ref="A135:A136"/>
    <mergeCell ref="B135:I135"/>
    <mergeCell ref="B140:I140"/>
    <mergeCell ref="A113:A114"/>
    <mergeCell ref="B113:I113"/>
    <mergeCell ref="B89:I89"/>
    <mergeCell ref="B96:I96"/>
    <mergeCell ref="A96:A97"/>
    <mergeCell ref="A48:A49"/>
    <mergeCell ref="A81:A82"/>
    <mergeCell ref="B57:I57"/>
    <mergeCell ref="A57:A58"/>
    <mergeCell ref="B81:I81"/>
    <mergeCell ref="A86:A87"/>
    <mergeCell ref="B86:I86"/>
    <mergeCell ref="A89:A90"/>
    <mergeCell ref="B159:I159"/>
    <mergeCell ref="B156:I156"/>
    <mergeCell ref="A159:A160"/>
    <mergeCell ref="B120:I120"/>
    <mergeCell ref="A120:A121"/>
    <mergeCell ref="A126:A127"/>
    <mergeCell ref="B126:I126"/>
    <mergeCell ref="A123:A124"/>
    <mergeCell ref="B123:I123"/>
    <mergeCell ref="A144:A145"/>
    <mergeCell ref="B144:I144"/>
    <mergeCell ref="A153:A154"/>
    <mergeCell ref="A156:A157"/>
    <mergeCell ref="B129:I129"/>
    <mergeCell ref="A129:A130"/>
  </mergeCells>
  <printOptions horizontalCentered="1"/>
  <pageMargins left="0.7" right="0.7" top="0.86670000000000003" bottom="0.86599999999999999" header="0.3" footer="0.3"/>
  <pageSetup paperSize="9" orientation="portrait" useFirstPageNumber="1" r:id="rId1"/>
  <headerFooter>
    <oddHeader>&amp;C&amp;P</oddHeader>
  </headerFooter>
  <rowBreaks count="4" manualBreakCount="4">
    <brk id="41" max="16383" man="1"/>
    <brk id="73" max="16383" man="1"/>
    <brk id="106" max="16383" man="1"/>
    <brk id="13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view="pageBreakPreview" zoomScaleNormal="100" zoomScaleSheetLayoutView="100" workbookViewId="0">
      <selection activeCell="E2" sqref="E2"/>
    </sheetView>
  </sheetViews>
  <sheetFormatPr defaultRowHeight="15" x14ac:dyDescent="0.25"/>
  <cols>
    <col min="1" max="1" width="16.28515625" style="1" customWidth="1"/>
    <col min="2" max="2" width="6" style="1" bestFit="1" customWidth="1"/>
    <col min="3" max="3" width="8" style="1" bestFit="1" customWidth="1"/>
    <col min="4" max="4" width="5.5703125" style="1" bestFit="1" customWidth="1"/>
    <col min="5" max="5" width="9.140625" style="1"/>
    <col min="6" max="6" width="7.5703125" style="1" bestFit="1" customWidth="1"/>
    <col min="7" max="7" width="9.140625" style="1"/>
    <col min="8" max="8" width="7.5703125" style="1" bestFit="1" customWidth="1"/>
    <col min="9" max="9" width="8" style="1" bestFit="1" customWidth="1"/>
    <col min="10" max="10" width="7.5703125" style="1" bestFit="1" customWidth="1"/>
    <col min="11" max="11" width="6.140625" style="1" customWidth="1"/>
    <col min="12" max="12" width="11.85546875" style="1" bestFit="1" customWidth="1"/>
    <col min="13" max="16384" width="9.140625" style="1"/>
  </cols>
  <sheetData>
    <row r="1" spans="1:12" ht="60" customHeight="1" x14ac:dyDescent="0.25">
      <c r="A1" s="90" t="s">
        <v>93</v>
      </c>
      <c r="B1" s="97"/>
      <c r="C1" s="97"/>
      <c r="D1" s="97"/>
      <c r="E1" s="97"/>
      <c r="F1" s="97"/>
      <c r="G1" s="97"/>
      <c r="H1" s="97"/>
      <c r="I1" s="97"/>
      <c r="J1" s="97"/>
      <c r="K1" s="97"/>
    </row>
    <row r="2" spans="1:12" s="52" customFormat="1" ht="12.95" customHeight="1" x14ac:dyDescent="0.25">
      <c r="A2" s="51" t="s">
        <v>92</v>
      </c>
      <c r="B2" s="51"/>
      <c r="C2" s="51"/>
      <c r="D2" s="51"/>
      <c r="E2" s="51"/>
      <c r="F2" s="51"/>
      <c r="G2" s="51"/>
      <c r="H2" s="51"/>
      <c r="I2" s="51"/>
      <c r="J2" s="98" t="s">
        <v>1</v>
      </c>
      <c r="K2" s="98"/>
    </row>
    <row r="3" spans="1:12" s="52" customFormat="1" ht="20.100000000000001" customHeight="1" x14ac:dyDescent="0.25">
      <c r="A3" s="104" t="s">
        <v>94</v>
      </c>
      <c r="B3" s="99" t="s">
        <v>95</v>
      </c>
      <c r="C3" s="100"/>
      <c r="D3" s="101"/>
      <c r="E3" s="99" t="s">
        <v>96</v>
      </c>
      <c r="F3" s="100"/>
      <c r="G3" s="101"/>
      <c r="H3" s="99" t="s">
        <v>8</v>
      </c>
      <c r="I3" s="100"/>
      <c r="J3" s="101"/>
      <c r="K3" s="102" t="s">
        <v>152</v>
      </c>
    </row>
    <row r="4" spans="1:12" s="52" customFormat="1" ht="26.1" customHeight="1" x14ac:dyDescent="0.25">
      <c r="A4" s="105"/>
      <c r="B4" s="53" t="s">
        <v>97</v>
      </c>
      <c r="C4" s="53" t="s">
        <v>155</v>
      </c>
      <c r="D4" s="53" t="s">
        <v>6</v>
      </c>
      <c r="E4" s="53" t="s">
        <v>97</v>
      </c>
      <c r="F4" s="53" t="s">
        <v>98</v>
      </c>
      <c r="G4" s="53" t="s">
        <v>6</v>
      </c>
      <c r="H4" s="53" t="s">
        <v>97</v>
      </c>
      <c r="I4" s="54" t="s">
        <v>153</v>
      </c>
      <c r="J4" s="53" t="s">
        <v>6</v>
      </c>
      <c r="K4" s="103"/>
    </row>
    <row r="5" spans="1:12" s="23" customFormat="1" ht="16.350000000000001" customHeight="1" x14ac:dyDescent="0.25">
      <c r="A5" s="55" t="s">
        <v>6</v>
      </c>
      <c r="B5" s="56">
        <f>SUM(B6:B39)</f>
        <v>2282</v>
      </c>
      <c r="C5" s="56">
        <f t="shared" ref="C5:J5" si="0">SUM(C6:C39)</f>
        <v>60</v>
      </c>
      <c r="D5" s="56">
        <f t="shared" si="0"/>
        <v>2342</v>
      </c>
      <c r="E5" s="56">
        <f t="shared" si="0"/>
        <v>1679560</v>
      </c>
      <c r="F5" s="56">
        <f t="shared" si="0"/>
        <v>685534</v>
      </c>
      <c r="G5" s="56">
        <f t="shared" si="0"/>
        <v>2365094</v>
      </c>
      <c r="H5" s="56">
        <f t="shared" si="0"/>
        <v>227400</v>
      </c>
      <c r="I5" s="56">
        <f t="shared" si="0"/>
        <v>89153</v>
      </c>
      <c r="J5" s="56">
        <f t="shared" si="0"/>
        <v>316553</v>
      </c>
      <c r="K5" s="57">
        <v>100</v>
      </c>
    </row>
    <row r="6" spans="1:12" s="23" customFormat="1" ht="16.350000000000001" customHeight="1" x14ac:dyDescent="0.25">
      <c r="A6" s="58" t="s">
        <v>10</v>
      </c>
      <c r="B6" s="59">
        <v>132</v>
      </c>
      <c r="C6" s="59">
        <v>3</v>
      </c>
      <c r="D6" s="60">
        <f t="shared" ref="D6:D39" si="1">SUM(B6:C6)</f>
        <v>135</v>
      </c>
      <c r="E6" s="60">
        <v>74779</v>
      </c>
      <c r="F6" s="60">
        <v>29090</v>
      </c>
      <c r="G6" s="60">
        <f>SUM(E6:F6)</f>
        <v>103869</v>
      </c>
      <c r="H6" s="60">
        <v>8348</v>
      </c>
      <c r="I6" s="60">
        <v>4894</v>
      </c>
      <c r="J6" s="60">
        <f>SUM(H6:I6)</f>
        <v>13242</v>
      </c>
      <c r="K6" s="61">
        <f t="shared" ref="K6:K39" si="2">J6/formula_1*100</f>
        <v>4.1831857540443469</v>
      </c>
      <c r="L6" s="62"/>
    </row>
    <row r="7" spans="1:12" s="23" customFormat="1" ht="16.350000000000001" customHeight="1" x14ac:dyDescent="0.25">
      <c r="A7" s="58" t="s">
        <v>99</v>
      </c>
      <c r="B7" s="59">
        <v>49</v>
      </c>
      <c r="C7" s="59">
        <v>0</v>
      </c>
      <c r="D7" s="60">
        <f t="shared" si="1"/>
        <v>49</v>
      </c>
      <c r="E7" s="60">
        <v>8789</v>
      </c>
      <c r="F7" s="59">
        <v>0</v>
      </c>
      <c r="G7" s="60">
        <f t="shared" ref="G7:G39" si="3">SUM(E7:F7)</f>
        <v>8789</v>
      </c>
      <c r="H7" s="59">
        <v>1000</v>
      </c>
      <c r="I7" s="59">
        <v>0</v>
      </c>
      <c r="J7" s="60">
        <f t="shared" ref="J7:J39" si="4">SUM(H7:I7)</f>
        <v>1000</v>
      </c>
      <c r="K7" s="61">
        <f t="shared" si="2"/>
        <v>0.31590286618670488</v>
      </c>
      <c r="L7" s="62"/>
    </row>
    <row r="8" spans="1:12" s="23" customFormat="1" ht="16.350000000000001" customHeight="1" x14ac:dyDescent="0.25">
      <c r="A8" s="58" t="s">
        <v>26</v>
      </c>
      <c r="B8" s="59">
        <v>42</v>
      </c>
      <c r="C8" s="59">
        <v>0</v>
      </c>
      <c r="D8" s="60">
        <f t="shared" si="1"/>
        <v>42</v>
      </c>
      <c r="E8" s="60">
        <v>37389</v>
      </c>
      <c r="F8" s="59">
        <v>0</v>
      </c>
      <c r="G8" s="60">
        <f t="shared" si="3"/>
        <v>37389</v>
      </c>
      <c r="H8" s="60">
        <v>1266</v>
      </c>
      <c r="I8" s="59">
        <v>0</v>
      </c>
      <c r="J8" s="60">
        <f t="shared" si="4"/>
        <v>1266</v>
      </c>
      <c r="K8" s="61">
        <f t="shared" si="2"/>
        <v>0.3999330285923684</v>
      </c>
      <c r="L8" s="62"/>
    </row>
    <row r="9" spans="1:12" s="23" customFormat="1" ht="16.350000000000001" customHeight="1" x14ac:dyDescent="0.25">
      <c r="A9" s="58" t="s">
        <v>130</v>
      </c>
      <c r="B9" s="59">
        <v>2</v>
      </c>
      <c r="C9" s="59">
        <v>0</v>
      </c>
      <c r="D9" s="60">
        <f t="shared" si="1"/>
        <v>2</v>
      </c>
      <c r="E9" s="60">
        <v>17400</v>
      </c>
      <c r="F9" s="59">
        <v>0</v>
      </c>
      <c r="G9" s="60">
        <f t="shared" si="3"/>
        <v>17400</v>
      </c>
      <c r="H9" s="60">
        <v>17400</v>
      </c>
      <c r="I9" s="59">
        <v>0</v>
      </c>
      <c r="J9" s="60">
        <f t="shared" si="4"/>
        <v>17400</v>
      </c>
      <c r="K9" s="61">
        <f t="shared" si="2"/>
        <v>5.4967098716486653</v>
      </c>
      <c r="L9" s="62"/>
    </row>
    <row r="10" spans="1:12" s="23" customFormat="1" ht="16.350000000000001" customHeight="1" x14ac:dyDescent="0.25">
      <c r="A10" s="58" t="s">
        <v>29</v>
      </c>
      <c r="B10" s="59">
        <v>108</v>
      </c>
      <c r="C10" s="59">
        <v>4</v>
      </c>
      <c r="D10" s="60">
        <f t="shared" si="1"/>
        <v>112</v>
      </c>
      <c r="E10" s="60">
        <v>68349</v>
      </c>
      <c r="F10" s="60">
        <v>12994</v>
      </c>
      <c r="G10" s="60">
        <f t="shared" si="3"/>
        <v>81343</v>
      </c>
      <c r="H10" s="60">
        <v>8933</v>
      </c>
      <c r="I10" s="59">
        <v>400</v>
      </c>
      <c r="J10" s="60">
        <f t="shared" si="4"/>
        <v>9333</v>
      </c>
      <c r="K10" s="61">
        <f t="shared" si="2"/>
        <v>2.9483214501205168</v>
      </c>
      <c r="L10" s="62"/>
    </row>
    <row r="11" spans="1:12" s="23" customFormat="1" ht="16.350000000000001" customHeight="1" x14ac:dyDescent="0.25">
      <c r="A11" s="58" t="s">
        <v>100</v>
      </c>
      <c r="B11" s="59">
        <v>122</v>
      </c>
      <c r="C11" s="59">
        <v>4</v>
      </c>
      <c r="D11" s="60">
        <f t="shared" si="1"/>
        <v>126</v>
      </c>
      <c r="E11" s="60">
        <v>131797</v>
      </c>
      <c r="F11" s="60">
        <v>22216</v>
      </c>
      <c r="G11" s="60">
        <f t="shared" si="3"/>
        <v>154013</v>
      </c>
      <c r="H11" s="60">
        <v>17581</v>
      </c>
      <c r="I11" s="60">
        <v>3110</v>
      </c>
      <c r="J11" s="60">
        <f t="shared" si="4"/>
        <v>20691</v>
      </c>
      <c r="K11" s="61">
        <f t="shared" si="2"/>
        <v>6.5363462042691109</v>
      </c>
      <c r="L11" s="62"/>
    </row>
    <row r="12" spans="1:12" s="23" customFormat="1" ht="16.350000000000001" customHeight="1" x14ac:dyDescent="0.25">
      <c r="A12" s="58" t="s">
        <v>35</v>
      </c>
      <c r="B12" s="59">
        <v>58</v>
      </c>
      <c r="C12" s="59">
        <v>7</v>
      </c>
      <c r="D12" s="60">
        <f t="shared" si="1"/>
        <v>65</v>
      </c>
      <c r="E12" s="60">
        <v>33380</v>
      </c>
      <c r="F12" s="60">
        <v>126216</v>
      </c>
      <c r="G12" s="60">
        <f t="shared" si="3"/>
        <v>159596</v>
      </c>
      <c r="H12" s="60">
        <v>4297</v>
      </c>
      <c r="I12" s="60">
        <v>12600</v>
      </c>
      <c r="J12" s="60">
        <f t="shared" si="4"/>
        <v>16897</v>
      </c>
      <c r="K12" s="61">
        <f t="shared" si="2"/>
        <v>5.337810729956753</v>
      </c>
      <c r="L12" s="62"/>
    </row>
    <row r="13" spans="1:12" s="23" customFormat="1" ht="16.350000000000001" customHeight="1" x14ac:dyDescent="0.25">
      <c r="A13" s="58" t="s">
        <v>36</v>
      </c>
      <c r="B13" s="59">
        <v>3</v>
      </c>
      <c r="C13" s="59">
        <v>0</v>
      </c>
      <c r="D13" s="60">
        <f t="shared" si="1"/>
        <v>3</v>
      </c>
      <c r="E13" s="59">
        <v>411</v>
      </c>
      <c r="F13" s="59">
        <v>0</v>
      </c>
      <c r="G13" s="60">
        <f t="shared" si="3"/>
        <v>411</v>
      </c>
      <c r="H13" s="59">
        <v>50</v>
      </c>
      <c r="I13" s="59">
        <v>0</v>
      </c>
      <c r="J13" s="60">
        <f t="shared" si="4"/>
        <v>50</v>
      </c>
      <c r="K13" s="61">
        <f t="shared" si="2"/>
        <v>1.5795143309335246E-2</v>
      </c>
      <c r="L13" s="62"/>
    </row>
    <row r="14" spans="1:12" s="23" customFormat="1" ht="16.350000000000001" customHeight="1" x14ac:dyDescent="0.25">
      <c r="A14" s="58" t="s">
        <v>148</v>
      </c>
      <c r="B14" s="59">
        <v>15</v>
      </c>
      <c r="C14" s="59">
        <v>0</v>
      </c>
      <c r="D14" s="60">
        <f t="shared" si="1"/>
        <v>15</v>
      </c>
      <c r="E14" s="60">
        <v>3751</v>
      </c>
      <c r="F14" s="59">
        <v>0</v>
      </c>
      <c r="G14" s="60">
        <f t="shared" si="3"/>
        <v>3751</v>
      </c>
      <c r="H14" s="59">
        <v>300</v>
      </c>
      <c r="I14" s="59">
        <v>0</v>
      </c>
      <c r="J14" s="60">
        <f t="shared" si="4"/>
        <v>300</v>
      </c>
      <c r="K14" s="61">
        <f t="shared" si="2"/>
        <v>9.4770859856011483E-2</v>
      </c>
      <c r="L14" s="62"/>
    </row>
    <row r="15" spans="1:12" s="23" customFormat="1" ht="16.350000000000001" customHeight="1" x14ac:dyDescent="0.25">
      <c r="A15" s="58" t="s">
        <v>149</v>
      </c>
      <c r="B15" s="59">
        <v>11</v>
      </c>
      <c r="C15" s="59">
        <v>0</v>
      </c>
      <c r="D15" s="60">
        <f t="shared" si="1"/>
        <v>11</v>
      </c>
      <c r="E15" s="60">
        <v>1072</v>
      </c>
      <c r="F15" s="59">
        <v>0</v>
      </c>
      <c r="G15" s="60">
        <f t="shared" si="3"/>
        <v>1072</v>
      </c>
      <c r="H15" s="59">
        <v>205</v>
      </c>
      <c r="I15" s="59">
        <v>0</v>
      </c>
      <c r="J15" s="60">
        <f t="shared" si="4"/>
        <v>205</v>
      </c>
      <c r="K15" s="61">
        <f t="shared" si="2"/>
        <v>6.4760087568274505E-2</v>
      </c>
      <c r="L15" s="62"/>
    </row>
    <row r="16" spans="1:12" s="23" customFormat="1" ht="16.350000000000001" customHeight="1" x14ac:dyDescent="0.25">
      <c r="A16" s="58" t="s">
        <v>38</v>
      </c>
      <c r="B16" s="59">
        <v>3</v>
      </c>
      <c r="C16" s="59">
        <v>2</v>
      </c>
      <c r="D16" s="60">
        <f t="shared" si="1"/>
        <v>5</v>
      </c>
      <c r="E16" s="59">
        <v>498</v>
      </c>
      <c r="F16" s="60">
        <v>82290</v>
      </c>
      <c r="G16" s="60">
        <f t="shared" si="3"/>
        <v>82788</v>
      </c>
      <c r="H16" s="59">
        <v>147</v>
      </c>
      <c r="I16" s="60">
        <v>27250</v>
      </c>
      <c r="J16" s="60">
        <f t="shared" si="4"/>
        <v>27397</v>
      </c>
      <c r="K16" s="61">
        <f t="shared" si="2"/>
        <v>8.6547908249171552</v>
      </c>
      <c r="L16" s="62"/>
    </row>
    <row r="17" spans="1:12" s="23" customFormat="1" ht="16.350000000000001" customHeight="1" x14ac:dyDescent="0.25">
      <c r="A17" s="58" t="s">
        <v>39</v>
      </c>
      <c r="B17" s="59">
        <v>11</v>
      </c>
      <c r="C17" s="59">
        <v>0</v>
      </c>
      <c r="D17" s="60">
        <f t="shared" si="1"/>
        <v>11</v>
      </c>
      <c r="E17" s="60">
        <v>4280</v>
      </c>
      <c r="F17" s="60">
        <v>0</v>
      </c>
      <c r="G17" s="60">
        <f t="shared" si="3"/>
        <v>4280</v>
      </c>
      <c r="H17" s="59">
        <v>403</v>
      </c>
      <c r="I17" s="60">
        <v>0</v>
      </c>
      <c r="J17" s="60">
        <f t="shared" si="4"/>
        <v>403</v>
      </c>
      <c r="K17" s="61">
        <f t="shared" si="2"/>
        <v>0.12730885507324208</v>
      </c>
      <c r="L17" s="62"/>
    </row>
    <row r="18" spans="1:12" s="23" customFormat="1" ht="16.350000000000001" customHeight="1" x14ac:dyDescent="0.25">
      <c r="A18" s="58" t="s">
        <v>40</v>
      </c>
      <c r="B18" s="59">
        <v>37</v>
      </c>
      <c r="C18" s="59">
        <v>1</v>
      </c>
      <c r="D18" s="60">
        <f t="shared" si="1"/>
        <v>38</v>
      </c>
      <c r="E18" s="60">
        <v>28958</v>
      </c>
      <c r="F18" s="59">
        <v>2362</v>
      </c>
      <c r="G18" s="60">
        <f t="shared" si="3"/>
        <v>31320</v>
      </c>
      <c r="H18" s="60">
        <v>3717</v>
      </c>
      <c r="I18" s="59">
        <v>300</v>
      </c>
      <c r="J18" s="60">
        <f t="shared" si="4"/>
        <v>4017</v>
      </c>
      <c r="K18" s="61">
        <f t="shared" si="2"/>
        <v>1.2689818134719937</v>
      </c>
      <c r="L18" s="62"/>
    </row>
    <row r="19" spans="1:12" s="23" customFormat="1" ht="16.350000000000001" customHeight="1" x14ac:dyDescent="0.25">
      <c r="A19" s="58" t="s">
        <v>43</v>
      </c>
      <c r="B19" s="59">
        <v>161</v>
      </c>
      <c r="C19" s="59">
        <v>3</v>
      </c>
      <c r="D19" s="60">
        <f t="shared" si="1"/>
        <v>164</v>
      </c>
      <c r="E19" s="60">
        <v>127872</v>
      </c>
      <c r="F19" s="60">
        <v>14879</v>
      </c>
      <c r="G19" s="60">
        <f t="shared" si="3"/>
        <v>142751</v>
      </c>
      <c r="H19" s="60">
        <v>22477</v>
      </c>
      <c r="I19" s="60">
        <v>1988</v>
      </c>
      <c r="J19" s="60">
        <f t="shared" si="4"/>
        <v>24465</v>
      </c>
      <c r="K19" s="61">
        <f t="shared" si="2"/>
        <v>7.7285636212577362</v>
      </c>
      <c r="L19" s="62"/>
    </row>
    <row r="20" spans="1:12" s="23" customFormat="1" ht="16.350000000000001" customHeight="1" x14ac:dyDescent="0.25">
      <c r="A20" s="58" t="s">
        <v>49</v>
      </c>
      <c r="B20" s="59">
        <v>85</v>
      </c>
      <c r="C20" s="59">
        <v>0</v>
      </c>
      <c r="D20" s="60">
        <f t="shared" si="1"/>
        <v>85</v>
      </c>
      <c r="E20" s="60">
        <v>93830</v>
      </c>
      <c r="F20" s="59">
        <v>0</v>
      </c>
      <c r="G20" s="60">
        <f t="shared" si="3"/>
        <v>93830</v>
      </c>
      <c r="H20" s="60">
        <v>6983</v>
      </c>
      <c r="I20" s="59">
        <v>0</v>
      </c>
      <c r="J20" s="60">
        <f t="shared" si="4"/>
        <v>6983</v>
      </c>
      <c r="K20" s="61">
        <f t="shared" si="2"/>
        <v>2.2059497145817604</v>
      </c>
      <c r="L20" s="62"/>
    </row>
    <row r="21" spans="1:12" s="23" customFormat="1" ht="16.350000000000001" customHeight="1" x14ac:dyDescent="0.25">
      <c r="A21" s="58" t="s">
        <v>54</v>
      </c>
      <c r="B21" s="59">
        <v>60</v>
      </c>
      <c r="C21" s="59">
        <v>1</v>
      </c>
      <c r="D21" s="60">
        <f t="shared" si="1"/>
        <v>61</v>
      </c>
      <c r="E21" s="60">
        <v>29924</v>
      </c>
      <c r="F21" s="60">
        <v>600</v>
      </c>
      <c r="G21" s="60">
        <f t="shared" si="3"/>
        <v>30524</v>
      </c>
      <c r="H21" s="60">
        <v>2850</v>
      </c>
      <c r="I21" s="59">
        <v>0</v>
      </c>
      <c r="J21" s="60">
        <f t="shared" si="4"/>
        <v>2850</v>
      </c>
      <c r="K21" s="61">
        <f t="shared" si="2"/>
        <v>0.90032316863210904</v>
      </c>
      <c r="L21" s="62"/>
    </row>
    <row r="22" spans="1:12" s="23" customFormat="1" ht="16.350000000000001" customHeight="1" x14ac:dyDescent="0.25">
      <c r="A22" s="58" t="s">
        <v>58</v>
      </c>
      <c r="B22" s="59">
        <v>8</v>
      </c>
      <c r="C22" s="59">
        <v>0</v>
      </c>
      <c r="D22" s="60">
        <f t="shared" si="1"/>
        <v>8</v>
      </c>
      <c r="E22" s="60">
        <v>4519</v>
      </c>
      <c r="F22" s="59">
        <v>0</v>
      </c>
      <c r="G22" s="60">
        <f t="shared" si="3"/>
        <v>4519</v>
      </c>
      <c r="H22" s="59">
        <v>600</v>
      </c>
      <c r="I22" s="59">
        <v>0</v>
      </c>
      <c r="J22" s="60">
        <f t="shared" si="4"/>
        <v>600</v>
      </c>
      <c r="K22" s="61">
        <f t="shared" si="2"/>
        <v>0.18954171971202297</v>
      </c>
      <c r="L22" s="62"/>
    </row>
    <row r="23" spans="1:12" s="23" customFormat="1" ht="16.350000000000001" customHeight="1" x14ac:dyDescent="0.25">
      <c r="A23" s="58" t="s">
        <v>59</v>
      </c>
      <c r="B23" s="59">
        <v>62</v>
      </c>
      <c r="C23" s="59">
        <v>1</v>
      </c>
      <c r="D23" s="60">
        <f t="shared" si="1"/>
        <v>63</v>
      </c>
      <c r="E23" s="60">
        <v>31339</v>
      </c>
      <c r="F23" s="60">
        <v>6252</v>
      </c>
      <c r="G23" s="60">
        <f t="shared" si="3"/>
        <v>37591</v>
      </c>
      <c r="H23" s="60">
        <v>3260</v>
      </c>
      <c r="I23" s="60">
        <v>1000</v>
      </c>
      <c r="J23" s="60">
        <f t="shared" si="4"/>
        <v>4260</v>
      </c>
      <c r="K23" s="61">
        <f t="shared" si="2"/>
        <v>1.345746209955363</v>
      </c>
      <c r="L23" s="62"/>
    </row>
    <row r="24" spans="1:12" s="23" customFormat="1" ht="16.350000000000001" customHeight="1" x14ac:dyDescent="0.25">
      <c r="A24" s="58" t="s">
        <v>63</v>
      </c>
      <c r="B24" s="59">
        <v>8</v>
      </c>
      <c r="C24" s="59">
        <v>0</v>
      </c>
      <c r="D24" s="60">
        <f t="shared" si="1"/>
        <v>8</v>
      </c>
      <c r="E24" s="60">
        <v>2630</v>
      </c>
      <c r="F24" s="59">
        <v>0</v>
      </c>
      <c r="G24" s="60">
        <f t="shared" si="3"/>
        <v>2630</v>
      </c>
      <c r="H24" s="59">
        <v>363</v>
      </c>
      <c r="I24" s="59">
        <v>0</v>
      </c>
      <c r="J24" s="60">
        <f t="shared" si="4"/>
        <v>363</v>
      </c>
      <c r="K24" s="61">
        <f t="shared" si="2"/>
        <v>0.11467274042577388</v>
      </c>
      <c r="L24" s="62"/>
    </row>
    <row r="25" spans="1:12" s="23" customFormat="1" ht="16.350000000000001" customHeight="1" x14ac:dyDescent="0.25">
      <c r="A25" s="58" t="s">
        <v>64</v>
      </c>
      <c r="B25" s="59">
        <v>4</v>
      </c>
      <c r="C25" s="59">
        <v>1</v>
      </c>
      <c r="D25" s="60">
        <f t="shared" si="1"/>
        <v>5</v>
      </c>
      <c r="E25" s="59">
        <v>529</v>
      </c>
      <c r="F25" s="59">
        <v>120</v>
      </c>
      <c r="G25" s="60">
        <f t="shared" si="3"/>
        <v>649</v>
      </c>
      <c r="H25" s="59">
        <v>306</v>
      </c>
      <c r="I25" s="59">
        <v>50</v>
      </c>
      <c r="J25" s="60">
        <f t="shared" si="4"/>
        <v>356</v>
      </c>
      <c r="K25" s="61">
        <f t="shared" si="2"/>
        <v>0.11246142036246695</v>
      </c>
      <c r="L25" s="62"/>
    </row>
    <row r="26" spans="1:12" s="23" customFormat="1" ht="16.350000000000001" customHeight="1" x14ac:dyDescent="0.25">
      <c r="A26" s="58" t="s">
        <v>65</v>
      </c>
      <c r="B26" s="59">
        <v>31</v>
      </c>
      <c r="C26" s="59">
        <v>0</v>
      </c>
      <c r="D26" s="60">
        <f t="shared" si="1"/>
        <v>31</v>
      </c>
      <c r="E26" s="60">
        <v>29226</v>
      </c>
      <c r="F26" s="59">
        <v>0</v>
      </c>
      <c r="G26" s="60">
        <f t="shared" si="3"/>
        <v>29226</v>
      </c>
      <c r="H26" s="60">
        <v>2564</v>
      </c>
      <c r="I26" s="59">
        <v>0</v>
      </c>
      <c r="J26" s="60">
        <f t="shared" si="4"/>
        <v>2564</v>
      </c>
      <c r="K26" s="61">
        <f t="shared" si="2"/>
        <v>0.80997494890271138</v>
      </c>
      <c r="L26" s="62"/>
    </row>
    <row r="27" spans="1:12" s="23" customFormat="1" ht="16.350000000000001" customHeight="1" x14ac:dyDescent="0.25">
      <c r="A27" s="58" t="s">
        <v>101</v>
      </c>
      <c r="B27" s="59">
        <v>82</v>
      </c>
      <c r="C27" s="59">
        <v>2</v>
      </c>
      <c r="D27" s="60">
        <f t="shared" si="1"/>
        <v>84</v>
      </c>
      <c r="E27" s="60">
        <v>32650</v>
      </c>
      <c r="F27" s="60">
        <v>13365</v>
      </c>
      <c r="G27" s="60">
        <f t="shared" si="3"/>
        <v>46015</v>
      </c>
      <c r="H27" s="60">
        <v>3183</v>
      </c>
      <c r="I27" s="60">
        <v>3525</v>
      </c>
      <c r="J27" s="60">
        <f t="shared" si="4"/>
        <v>6708</v>
      </c>
      <c r="K27" s="61">
        <f t="shared" si="2"/>
        <v>2.1190764263804165</v>
      </c>
      <c r="L27" s="62"/>
    </row>
    <row r="28" spans="1:12" s="23" customFormat="1" ht="16.350000000000001" customHeight="1" x14ac:dyDescent="0.25">
      <c r="A28" s="58" t="s">
        <v>102</v>
      </c>
      <c r="B28" s="59">
        <v>12</v>
      </c>
      <c r="C28" s="59">
        <v>0</v>
      </c>
      <c r="D28" s="60">
        <f t="shared" si="1"/>
        <v>12</v>
      </c>
      <c r="E28" s="60">
        <v>2315</v>
      </c>
      <c r="F28" s="59">
        <v>0</v>
      </c>
      <c r="G28" s="60">
        <f t="shared" si="3"/>
        <v>2315</v>
      </c>
      <c r="H28" s="59">
        <v>326</v>
      </c>
      <c r="I28" s="59">
        <v>0</v>
      </c>
      <c r="J28" s="60">
        <f t="shared" si="4"/>
        <v>326</v>
      </c>
      <c r="K28" s="61">
        <f t="shared" si="2"/>
        <v>0.1029843343768658</v>
      </c>
      <c r="L28" s="62"/>
    </row>
    <row r="29" spans="1:12" s="23" customFormat="1" ht="16.350000000000001" customHeight="1" x14ac:dyDescent="0.25">
      <c r="A29" s="58" t="s">
        <v>103</v>
      </c>
      <c r="B29" s="59">
        <v>97</v>
      </c>
      <c r="C29" s="59">
        <v>17</v>
      </c>
      <c r="D29" s="60">
        <f t="shared" si="1"/>
        <v>114</v>
      </c>
      <c r="E29" s="60">
        <v>188389</v>
      </c>
      <c r="F29" s="60">
        <v>112624</v>
      </c>
      <c r="G29" s="60">
        <f t="shared" si="3"/>
        <v>301013</v>
      </c>
      <c r="H29" s="60">
        <v>33608</v>
      </c>
      <c r="I29" s="60">
        <v>8954</v>
      </c>
      <c r="J29" s="60">
        <f t="shared" si="4"/>
        <v>42562</v>
      </c>
      <c r="K29" s="61">
        <f t="shared" si="2"/>
        <v>13.445457790638535</v>
      </c>
      <c r="L29" s="62"/>
    </row>
    <row r="30" spans="1:12" s="23" customFormat="1" ht="16.350000000000001" customHeight="1" x14ac:dyDescent="0.25">
      <c r="A30" s="58" t="s">
        <v>72</v>
      </c>
      <c r="B30" s="59">
        <v>7</v>
      </c>
      <c r="C30" s="59">
        <v>0</v>
      </c>
      <c r="D30" s="60">
        <f t="shared" si="1"/>
        <v>7</v>
      </c>
      <c r="E30" s="59">
        <v>1993</v>
      </c>
      <c r="F30" s="60">
        <v>0</v>
      </c>
      <c r="G30" s="60">
        <f t="shared" si="3"/>
        <v>1993</v>
      </c>
      <c r="H30" s="59">
        <v>869</v>
      </c>
      <c r="I30" s="59">
        <v>0</v>
      </c>
      <c r="J30" s="60">
        <f t="shared" si="4"/>
        <v>869</v>
      </c>
      <c r="K30" s="61">
        <f t="shared" si="2"/>
        <v>0.27451959071624654</v>
      </c>
      <c r="L30" s="62"/>
    </row>
    <row r="31" spans="1:12" s="23" customFormat="1" ht="16.350000000000001" customHeight="1" x14ac:dyDescent="0.25">
      <c r="A31" s="58" t="s">
        <v>134</v>
      </c>
      <c r="B31" s="59">
        <v>41</v>
      </c>
      <c r="C31" s="59">
        <v>0</v>
      </c>
      <c r="D31" s="60">
        <f t="shared" si="1"/>
        <v>41</v>
      </c>
      <c r="E31" s="60">
        <v>1120</v>
      </c>
      <c r="F31" s="60">
        <v>0</v>
      </c>
      <c r="G31" s="60">
        <f t="shared" si="3"/>
        <v>1120</v>
      </c>
      <c r="H31" s="60">
        <v>399</v>
      </c>
      <c r="I31" s="59">
        <v>0</v>
      </c>
      <c r="J31" s="60">
        <f t="shared" si="4"/>
        <v>399</v>
      </c>
      <c r="K31" s="61">
        <f t="shared" si="2"/>
        <v>0.12604524360849526</v>
      </c>
      <c r="L31" s="62"/>
    </row>
    <row r="32" spans="1:12" s="23" customFormat="1" ht="16.350000000000001" customHeight="1" x14ac:dyDescent="0.25">
      <c r="A32" s="58" t="s">
        <v>73</v>
      </c>
      <c r="B32" s="59">
        <v>39</v>
      </c>
      <c r="C32" s="59">
        <v>0</v>
      </c>
      <c r="D32" s="60">
        <f t="shared" si="1"/>
        <v>39</v>
      </c>
      <c r="E32" s="60">
        <v>29167</v>
      </c>
      <c r="F32" s="60">
        <v>0</v>
      </c>
      <c r="G32" s="60">
        <f t="shared" si="3"/>
        <v>29167</v>
      </c>
      <c r="H32" s="60">
        <v>3955</v>
      </c>
      <c r="I32" s="60">
        <v>0</v>
      </c>
      <c r="J32" s="60">
        <f t="shared" si="4"/>
        <v>3955</v>
      </c>
      <c r="K32" s="61">
        <f t="shared" si="2"/>
        <v>1.2493958357684178</v>
      </c>
      <c r="L32" s="62"/>
    </row>
    <row r="33" spans="1:12" s="23" customFormat="1" ht="16.350000000000001" customHeight="1" x14ac:dyDescent="0.25">
      <c r="A33" s="58" t="s">
        <v>74</v>
      </c>
      <c r="B33" s="59">
        <v>520</v>
      </c>
      <c r="C33" s="59">
        <v>5</v>
      </c>
      <c r="D33" s="60">
        <f t="shared" si="1"/>
        <v>525</v>
      </c>
      <c r="E33" s="60">
        <v>321704</v>
      </c>
      <c r="F33" s="60">
        <v>80156</v>
      </c>
      <c r="G33" s="60">
        <f t="shared" si="3"/>
        <v>401860</v>
      </c>
      <c r="H33" s="59">
        <v>37486</v>
      </c>
      <c r="I33" s="59">
        <v>10743</v>
      </c>
      <c r="J33" s="60">
        <f t="shared" si="4"/>
        <v>48229</v>
      </c>
      <c r="K33" s="61">
        <f t="shared" si="2"/>
        <v>15.235679333318592</v>
      </c>
      <c r="L33" s="62"/>
    </row>
    <row r="34" spans="1:12" s="23" customFormat="1" ht="16.350000000000001" customHeight="1" x14ac:dyDescent="0.25">
      <c r="A34" s="58" t="s">
        <v>79</v>
      </c>
      <c r="B34" s="59">
        <v>37</v>
      </c>
      <c r="C34" s="59">
        <v>0</v>
      </c>
      <c r="D34" s="60">
        <f t="shared" si="1"/>
        <v>37</v>
      </c>
      <c r="E34" s="60">
        <v>10248</v>
      </c>
      <c r="F34" s="59">
        <v>0</v>
      </c>
      <c r="G34" s="60">
        <f t="shared" si="3"/>
        <v>10248</v>
      </c>
      <c r="H34" s="60">
        <v>888</v>
      </c>
      <c r="I34" s="59">
        <v>0</v>
      </c>
      <c r="J34" s="60">
        <f t="shared" si="4"/>
        <v>888</v>
      </c>
      <c r="K34" s="61">
        <f t="shared" si="2"/>
        <v>0.28052174517379397</v>
      </c>
      <c r="L34" s="62"/>
    </row>
    <row r="35" spans="1:12" s="23" customFormat="1" ht="16.350000000000001" customHeight="1" x14ac:dyDescent="0.25">
      <c r="A35" s="58" t="s">
        <v>81</v>
      </c>
      <c r="B35" s="59">
        <v>113</v>
      </c>
      <c r="C35" s="59">
        <v>2</v>
      </c>
      <c r="D35" s="60">
        <f t="shared" si="1"/>
        <v>115</v>
      </c>
      <c r="E35" s="60">
        <v>84080</v>
      </c>
      <c r="F35" s="60">
        <v>15167</v>
      </c>
      <c r="G35" s="60">
        <f t="shared" si="3"/>
        <v>99247</v>
      </c>
      <c r="H35" s="60">
        <v>14495</v>
      </c>
      <c r="I35" s="60">
        <v>3120</v>
      </c>
      <c r="J35" s="60">
        <f t="shared" si="4"/>
        <v>17615</v>
      </c>
      <c r="K35" s="61">
        <f t="shared" si="2"/>
        <v>5.5646289878788071</v>
      </c>
      <c r="L35" s="62"/>
    </row>
    <row r="36" spans="1:12" s="23" customFormat="1" ht="16.350000000000001" customHeight="1" x14ac:dyDescent="0.25">
      <c r="A36" s="58" t="s">
        <v>108</v>
      </c>
      <c r="B36" s="59">
        <v>21</v>
      </c>
      <c r="C36" s="59">
        <v>2</v>
      </c>
      <c r="D36" s="60">
        <f t="shared" si="1"/>
        <v>23</v>
      </c>
      <c r="E36" s="60">
        <v>7654</v>
      </c>
      <c r="F36" s="59">
        <v>4750</v>
      </c>
      <c r="G36" s="60">
        <f t="shared" si="3"/>
        <v>12404</v>
      </c>
      <c r="H36" s="59">
        <v>1396</v>
      </c>
      <c r="I36" s="59">
        <v>282</v>
      </c>
      <c r="J36" s="60">
        <f t="shared" si="4"/>
        <v>1678</v>
      </c>
      <c r="K36" s="61">
        <f t="shared" si="2"/>
        <v>0.53008500946129089</v>
      </c>
      <c r="L36" s="62"/>
    </row>
    <row r="37" spans="1:12" s="23" customFormat="1" ht="16.350000000000001" customHeight="1" x14ac:dyDescent="0.25">
      <c r="A37" s="58" t="s">
        <v>87</v>
      </c>
      <c r="B37" s="59">
        <v>5</v>
      </c>
      <c r="C37" s="59">
        <v>1</v>
      </c>
      <c r="D37" s="60">
        <f t="shared" si="1"/>
        <v>6</v>
      </c>
      <c r="E37" s="60">
        <v>14983</v>
      </c>
      <c r="F37" s="60">
        <v>53321</v>
      </c>
      <c r="G37" s="60">
        <f t="shared" si="3"/>
        <v>68304</v>
      </c>
      <c r="H37" s="60">
        <v>174</v>
      </c>
      <c r="I37" s="60">
        <v>8679</v>
      </c>
      <c r="J37" s="60">
        <f t="shared" si="4"/>
        <v>8853</v>
      </c>
      <c r="K37" s="61">
        <f t="shared" si="2"/>
        <v>2.7966880743508988</v>
      </c>
      <c r="L37" s="62"/>
    </row>
    <row r="38" spans="1:12" s="23" customFormat="1" ht="16.350000000000001" customHeight="1" x14ac:dyDescent="0.25">
      <c r="A38" s="63" t="s">
        <v>145</v>
      </c>
      <c r="B38" s="59">
        <v>74</v>
      </c>
      <c r="C38" s="59">
        <v>3</v>
      </c>
      <c r="D38" s="60">
        <f t="shared" si="1"/>
        <v>77</v>
      </c>
      <c r="E38" s="60">
        <v>108437</v>
      </c>
      <c r="F38" s="60">
        <v>100093</v>
      </c>
      <c r="G38" s="60">
        <f t="shared" si="3"/>
        <v>208530</v>
      </c>
      <c r="H38" s="60">
        <v>11911</v>
      </c>
      <c r="I38" s="60">
        <v>837</v>
      </c>
      <c r="J38" s="60">
        <f t="shared" si="4"/>
        <v>12748</v>
      </c>
      <c r="K38" s="61">
        <f t="shared" si="2"/>
        <v>4.0271297381481146</v>
      </c>
      <c r="L38" s="62"/>
    </row>
    <row r="39" spans="1:12" s="23" customFormat="1" ht="16.350000000000001" customHeight="1" x14ac:dyDescent="0.25">
      <c r="A39" s="58" t="s">
        <v>90</v>
      </c>
      <c r="B39" s="59">
        <v>222</v>
      </c>
      <c r="C39" s="59">
        <v>1</v>
      </c>
      <c r="D39" s="60">
        <f t="shared" si="1"/>
        <v>223</v>
      </c>
      <c r="E39" s="60">
        <v>146098</v>
      </c>
      <c r="F39" s="60">
        <v>9039</v>
      </c>
      <c r="G39" s="60">
        <f t="shared" si="3"/>
        <v>155137</v>
      </c>
      <c r="H39" s="60">
        <v>15660</v>
      </c>
      <c r="I39" s="60">
        <v>1421</v>
      </c>
      <c r="J39" s="60">
        <f t="shared" si="4"/>
        <v>17081</v>
      </c>
      <c r="K39" s="61">
        <f t="shared" si="2"/>
        <v>5.3959368573351068</v>
      </c>
      <c r="L39" s="62"/>
    </row>
    <row r="40" spans="1:12" s="23" customFormat="1" ht="15" customHeight="1" x14ac:dyDescent="0.25">
      <c r="K40" s="64" t="s">
        <v>154</v>
      </c>
    </row>
  </sheetData>
  <mergeCells count="7">
    <mergeCell ref="A1:K1"/>
    <mergeCell ref="J2:K2"/>
    <mergeCell ref="B3:D3"/>
    <mergeCell ref="E3:G3"/>
    <mergeCell ref="H3:J3"/>
    <mergeCell ref="K3:K4"/>
    <mergeCell ref="A3:A4"/>
  </mergeCells>
  <printOptions horizontalCentered="1"/>
  <pageMargins left="0.65" right="0.65" top="0.75" bottom="0.75" header="0.3" footer="0.3"/>
  <pageSetup orientation="portrait" r:id="rId1"/>
  <headerFooter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view="pageBreakPreview" zoomScaleNormal="100" zoomScaleSheetLayoutView="100" workbookViewId="0">
      <selection sqref="A1:G1"/>
    </sheetView>
  </sheetViews>
  <sheetFormatPr defaultRowHeight="15" x14ac:dyDescent="0.25"/>
  <cols>
    <col min="1" max="1" width="5.42578125" customWidth="1"/>
    <col min="2" max="2" width="19.42578125" customWidth="1"/>
    <col min="3" max="7" width="11.7109375" customWidth="1"/>
    <col min="8" max="8" width="8.85546875" customWidth="1"/>
  </cols>
  <sheetData>
    <row r="1" spans="1:8" s="39" customFormat="1" ht="60" customHeight="1" x14ac:dyDescent="0.2">
      <c r="A1" s="90" t="s">
        <v>158</v>
      </c>
      <c r="B1" s="90"/>
      <c r="C1" s="90"/>
      <c r="D1" s="90"/>
      <c r="E1" s="90"/>
      <c r="F1" s="90"/>
      <c r="G1" s="90"/>
    </row>
    <row r="2" spans="1:8" s="41" customFormat="1" ht="12.95" customHeight="1" x14ac:dyDescent="0.2">
      <c r="A2" s="110" t="s">
        <v>105</v>
      </c>
      <c r="B2" s="110"/>
      <c r="C2" s="109" t="s">
        <v>1</v>
      </c>
      <c r="D2" s="109"/>
      <c r="E2" s="109"/>
      <c r="F2" s="109"/>
      <c r="G2" s="109"/>
    </row>
    <row r="3" spans="1:8" s="43" customFormat="1" ht="26.1" customHeight="1" x14ac:dyDescent="0.25">
      <c r="A3" s="108" t="s">
        <v>147</v>
      </c>
      <c r="B3" s="108"/>
      <c r="C3" s="108"/>
      <c r="D3" s="108"/>
      <c r="E3" s="108"/>
      <c r="F3" s="108"/>
      <c r="G3" s="108"/>
    </row>
    <row r="4" spans="1:8" s="39" customFormat="1" ht="26.1" customHeight="1" x14ac:dyDescent="0.2">
      <c r="A4" s="50" t="s">
        <v>129</v>
      </c>
      <c r="B4" s="37" t="s">
        <v>94</v>
      </c>
      <c r="C4" s="37" t="s">
        <v>106</v>
      </c>
      <c r="D4" s="37" t="s">
        <v>107</v>
      </c>
      <c r="E4" s="37" t="s">
        <v>151</v>
      </c>
      <c r="F4" s="37" t="s">
        <v>146</v>
      </c>
      <c r="G4" s="37" t="s">
        <v>150</v>
      </c>
    </row>
    <row r="5" spans="1:8" s="43" customFormat="1" ht="20.100000000000001" customHeight="1" x14ac:dyDescent="0.25">
      <c r="A5" s="106" t="s">
        <v>91</v>
      </c>
      <c r="B5" s="107"/>
      <c r="C5" s="42">
        <f>SUM(C6:C23)</f>
        <v>16824</v>
      </c>
      <c r="D5" s="42">
        <f>SUM(D6:D23)</f>
        <v>72329</v>
      </c>
      <c r="E5" s="42">
        <f>SUM(E6:E23)</f>
        <v>89153</v>
      </c>
      <c r="F5" s="42">
        <f>SUM(F6:F23)</f>
        <v>60</v>
      </c>
      <c r="G5" s="42">
        <f>SUM(G6:G23)</f>
        <v>100.00000000000001</v>
      </c>
    </row>
    <row r="6" spans="1:8" s="43" customFormat="1" ht="20.100000000000001" customHeight="1" x14ac:dyDescent="0.25">
      <c r="A6" s="44">
        <v>1</v>
      </c>
      <c r="B6" s="45" t="s">
        <v>10</v>
      </c>
      <c r="C6" s="46">
        <v>600</v>
      </c>
      <c r="D6" s="46">
        <v>4294</v>
      </c>
      <c r="E6" s="46">
        <v>4894</v>
      </c>
      <c r="F6" s="46">
        <v>3</v>
      </c>
      <c r="G6" s="47">
        <f t="shared" ref="G6:G23" si="0">E6/formula_2*100</f>
        <v>5.4894395028770759</v>
      </c>
      <c r="H6" s="48"/>
    </row>
    <row r="7" spans="1:8" s="43" customFormat="1" ht="20.100000000000001" customHeight="1" x14ac:dyDescent="0.25">
      <c r="A7" s="44">
        <v>2</v>
      </c>
      <c r="B7" s="45" t="s">
        <v>29</v>
      </c>
      <c r="C7" s="9">
        <v>200</v>
      </c>
      <c r="D7" s="10">
        <v>200</v>
      </c>
      <c r="E7" s="10">
        <v>400</v>
      </c>
      <c r="F7" s="10">
        <v>4</v>
      </c>
      <c r="G7" s="47">
        <f t="shared" si="0"/>
        <v>0.44866689847789754</v>
      </c>
      <c r="H7" s="48"/>
    </row>
    <row r="8" spans="1:8" s="43" customFormat="1" ht="20.100000000000001" customHeight="1" x14ac:dyDescent="0.25">
      <c r="A8" s="44">
        <v>3</v>
      </c>
      <c r="B8" s="45" t="s">
        <v>100</v>
      </c>
      <c r="C8" s="46">
        <v>1110</v>
      </c>
      <c r="D8" s="46">
        <v>2000</v>
      </c>
      <c r="E8" s="46">
        <v>3110</v>
      </c>
      <c r="F8" s="46">
        <v>4</v>
      </c>
      <c r="G8" s="47">
        <f t="shared" si="0"/>
        <v>3.488385135665653</v>
      </c>
      <c r="H8" s="48"/>
    </row>
    <row r="9" spans="1:8" s="43" customFormat="1" ht="20.100000000000001" customHeight="1" x14ac:dyDescent="0.25">
      <c r="A9" s="44">
        <v>4</v>
      </c>
      <c r="B9" s="45" t="s">
        <v>35</v>
      </c>
      <c r="C9" s="10">
        <v>0</v>
      </c>
      <c r="D9" s="46">
        <v>12600</v>
      </c>
      <c r="E9" s="46">
        <v>12600</v>
      </c>
      <c r="F9" s="46">
        <v>7</v>
      </c>
      <c r="G9" s="47">
        <f t="shared" si="0"/>
        <v>14.133007302053773</v>
      </c>
      <c r="H9" s="48"/>
    </row>
    <row r="10" spans="1:8" s="43" customFormat="1" ht="20.100000000000001" customHeight="1" x14ac:dyDescent="0.25">
      <c r="A10" s="44">
        <v>5</v>
      </c>
      <c r="B10" s="45" t="s">
        <v>38</v>
      </c>
      <c r="C10" s="9">
        <v>0</v>
      </c>
      <c r="D10" s="46">
        <v>27250</v>
      </c>
      <c r="E10" s="46">
        <v>27250</v>
      </c>
      <c r="F10" s="46">
        <v>2</v>
      </c>
      <c r="G10" s="47">
        <f t="shared" si="0"/>
        <v>30.565432458806768</v>
      </c>
      <c r="H10" s="48"/>
    </row>
    <row r="11" spans="1:8" s="43" customFormat="1" ht="20.100000000000001" customHeight="1" x14ac:dyDescent="0.25">
      <c r="A11" s="44">
        <v>6</v>
      </c>
      <c r="B11" s="45" t="s">
        <v>40</v>
      </c>
      <c r="C11" s="46">
        <v>300</v>
      </c>
      <c r="D11" s="9">
        <v>0</v>
      </c>
      <c r="E11" s="46">
        <v>300</v>
      </c>
      <c r="F11" s="46">
        <v>1</v>
      </c>
      <c r="G11" s="47">
        <f t="shared" si="0"/>
        <v>0.33650017385842318</v>
      </c>
      <c r="H11" s="48"/>
    </row>
    <row r="12" spans="1:8" s="43" customFormat="1" ht="20.100000000000001" customHeight="1" x14ac:dyDescent="0.25">
      <c r="A12" s="44">
        <v>7</v>
      </c>
      <c r="B12" s="45" t="s">
        <v>43</v>
      </c>
      <c r="C12" s="10">
        <v>488</v>
      </c>
      <c r="D12" s="46">
        <v>1500</v>
      </c>
      <c r="E12" s="46">
        <v>1988</v>
      </c>
      <c r="F12" s="46">
        <v>3</v>
      </c>
      <c r="G12" s="47">
        <f t="shared" si="0"/>
        <v>2.2298744854351509</v>
      </c>
      <c r="H12" s="48"/>
    </row>
    <row r="13" spans="1:8" s="43" customFormat="1" ht="20.100000000000001" customHeight="1" x14ac:dyDescent="0.25">
      <c r="A13" s="44">
        <v>8</v>
      </c>
      <c r="B13" s="45" t="s">
        <v>54</v>
      </c>
      <c r="C13" s="10">
        <v>0</v>
      </c>
      <c r="D13" s="9">
        <v>0</v>
      </c>
      <c r="E13" s="10">
        <v>0</v>
      </c>
      <c r="F13" s="10">
        <v>1</v>
      </c>
      <c r="G13" s="47">
        <f t="shared" si="0"/>
        <v>0</v>
      </c>
      <c r="H13" s="48"/>
    </row>
    <row r="14" spans="1:8" s="43" customFormat="1" ht="20.100000000000001" customHeight="1" x14ac:dyDescent="0.25">
      <c r="A14" s="44">
        <v>9</v>
      </c>
      <c r="B14" s="45" t="s">
        <v>59</v>
      </c>
      <c r="C14" s="46">
        <v>1000</v>
      </c>
      <c r="D14" s="9">
        <v>0</v>
      </c>
      <c r="E14" s="46">
        <v>1000</v>
      </c>
      <c r="F14" s="46">
        <v>1</v>
      </c>
      <c r="G14" s="47">
        <f t="shared" si="0"/>
        <v>1.1216672461947439</v>
      </c>
      <c r="H14" s="48"/>
    </row>
    <row r="15" spans="1:8" s="43" customFormat="1" ht="20.100000000000001" customHeight="1" x14ac:dyDescent="0.25">
      <c r="A15" s="44">
        <v>10</v>
      </c>
      <c r="B15" s="45" t="s">
        <v>64</v>
      </c>
      <c r="C15" s="10">
        <v>50</v>
      </c>
      <c r="D15" s="9">
        <v>0</v>
      </c>
      <c r="E15" s="10">
        <v>50</v>
      </c>
      <c r="F15" s="10">
        <v>1</v>
      </c>
      <c r="G15" s="47">
        <f t="shared" si="0"/>
        <v>5.6083362309737192E-2</v>
      </c>
      <c r="H15" s="48"/>
    </row>
    <row r="16" spans="1:8" s="43" customFormat="1" ht="20.100000000000001" customHeight="1" x14ac:dyDescent="0.25">
      <c r="A16" s="44">
        <v>11</v>
      </c>
      <c r="B16" s="45" t="s">
        <v>101</v>
      </c>
      <c r="C16" s="46">
        <v>3525</v>
      </c>
      <c r="D16" s="9">
        <v>0</v>
      </c>
      <c r="E16" s="46">
        <v>3525</v>
      </c>
      <c r="F16" s="46">
        <v>2</v>
      </c>
      <c r="G16" s="47">
        <f t="shared" si="0"/>
        <v>3.953877042836472</v>
      </c>
      <c r="H16" s="48"/>
    </row>
    <row r="17" spans="1:8" s="43" customFormat="1" ht="20.100000000000001" customHeight="1" x14ac:dyDescent="0.25">
      <c r="A17" s="44">
        <v>12</v>
      </c>
      <c r="B17" s="45" t="s">
        <v>103</v>
      </c>
      <c r="C17" s="46">
        <v>6169</v>
      </c>
      <c r="D17" s="10">
        <v>2785</v>
      </c>
      <c r="E17" s="46">
        <v>8954</v>
      </c>
      <c r="F17" s="46">
        <v>17</v>
      </c>
      <c r="G17" s="47">
        <f t="shared" si="0"/>
        <v>10.043408522427736</v>
      </c>
      <c r="H17" s="48"/>
    </row>
    <row r="18" spans="1:8" s="43" customFormat="1" ht="20.100000000000001" customHeight="1" x14ac:dyDescent="0.25">
      <c r="A18" s="44">
        <v>13</v>
      </c>
      <c r="B18" s="45" t="s">
        <v>74</v>
      </c>
      <c r="C18" s="10">
        <v>100</v>
      </c>
      <c r="D18" s="9">
        <v>10643</v>
      </c>
      <c r="E18" s="10">
        <v>10743</v>
      </c>
      <c r="F18" s="10">
        <v>5</v>
      </c>
      <c r="G18" s="47">
        <f t="shared" si="0"/>
        <v>12.050071225870134</v>
      </c>
      <c r="H18" s="48"/>
    </row>
    <row r="19" spans="1:8" s="43" customFormat="1" ht="20.100000000000001" customHeight="1" x14ac:dyDescent="0.25">
      <c r="A19" s="44">
        <v>14</v>
      </c>
      <c r="B19" s="45" t="s">
        <v>81</v>
      </c>
      <c r="C19" s="10">
        <v>3000</v>
      </c>
      <c r="D19" s="9">
        <v>120</v>
      </c>
      <c r="E19" s="10">
        <v>3120</v>
      </c>
      <c r="F19" s="10">
        <v>2</v>
      </c>
      <c r="G19" s="47">
        <f t="shared" si="0"/>
        <v>3.499601808127601</v>
      </c>
      <c r="H19" s="48"/>
    </row>
    <row r="20" spans="1:8" s="43" customFormat="1" ht="20.100000000000001" customHeight="1" x14ac:dyDescent="0.25">
      <c r="A20" s="44">
        <v>15</v>
      </c>
      <c r="B20" s="45" t="s">
        <v>108</v>
      </c>
      <c r="C20" s="46">
        <v>282</v>
      </c>
      <c r="D20" s="46">
        <v>0</v>
      </c>
      <c r="E20" s="46">
        <v>282</v>
      </c>
      <c r="F20" s="46">
        <v>2</v>
      </c>
      <c r="G20" s="47">
        <f t="shared" si="0"/>
        <v>0.31631016342691776</v>
      </c>
      <c r="H20" s="48"/>
    </row>
    <row r="21" spans="1:8" s="43" customFormat="1" ht="20.100000000000001" customHeight="1" x14ac:dyDescent="0.25">
      <c r="A21" s="44">
        <v>16</v>
      </c>
      <c r="B21" s="45" t="s">
        <v>87</v>
      </c>
      <c r="C21" s="10">
        <v>0</v>
      </c>
      <c r="D21" s="9">
        <v>8679</v>
      </c>
      <c r="E21" s="10">
        <v>8679</v>
      </c>
      <c r="F21" s="10">
        <v>1</v>
      </c>
      <c r="G21" s="47">
        <f t="shared" si="0"/>
        <v>9.7349500297241818</v>
      </c>
      <c r="H21" s="48"/>
    </row>
    <row r="22" spans="1:8" s="43" customFormat="1" ht="20.100000000000001" customHeight="1" x14ac:dyDescent="0.25">
      <c r="A22" s="44">
        <v>17</v>
      </c>
      <c r="B22" s="45" t="s">
        <v>145</v>
      </c>
      <c r="C22" s="10">
        <v>0</v>
      </c>
      <c r="D22" s="46">
        <v>837</v>
      </c>
      <c r="E22" s="46">
        <v>837</v>
      </c>
      <c r="F22" s="46">
        <v>3</v>
      </c>
      <c r="G22" s="47">
        <f t="shared" si="0"/>
        <v>0.9388354850650007</v>
      </c>
      <c r="H22" s="48"/>
    </row>
    <row r="23" spans="1:8" s="43" customFormat="1" ht="20.100000000000001" customHeight="1" x14ac:dyDescent="0.25">
      <c r="A23" s="44">
        <v>18</v>
      </c>
      <c r="B23" s="45" t="s">
        <v>90</v>
      </c>
      <c r="C23" s="10">
        <v>0</v>
      </c>
      <c r="D23" s="49">
        <v>1421</v>
      </c>
      <c r="E23" s="10">
        <v>1421</v>
      </c>
      <c r="F23" s="10">
        <v>1</v>
      </c>
      <c r="G23" s="47">
        <f t="shared" si="0"/>
        <v>1.5938891568427309</v>
      </c>
      <c r="H23" s="48"/>
    </row>
    <row r="24" spans="1:8" s="39" customFormat="1" ht="14.25" x14ac:dyDescent="0.2">
      <c r="F24" s="76"/>
      <c r="G24" s="77"/>
      <c r="H24" s="40"/>
    </row>
    <row r="25" spans="1:8" s="39" customFormat="1" ht="14.25" x14ac:dyDescent="0.2">
      <c r="G25" s="64" t="s">
        <v>154</v>
      </c>
    </row>
  </sheetData>
  <mergeCells count="5">
    <mergeCell ref="A5:B5"/>
    <mergeCell ref="A1:G1"/>
    <mergeCell ref="A3:G3"/>
    <mergeCell ref="C2:G2"/>
    <mergeCell ref="A2:B2"/>
  </mergeCells>
  <printOptions horizontalCentered="1"/>
  <pageMargins left="0.70866141732283505" right="0.70866141732283505" top="0.74803149606299202" bottom="0.74803149606299202" header="0.31496062992126" footer="0.31496062992126"/>
  <pageSetup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7</vt:i4>
      </vt:variant>
    </vt:vector>
  </HeadingPairs>
  <TitlesOfParts>
    <vt:vector size="10" baseType="lpstr">
      <vt:lpstr>Table 01</vt:lpstr>
      <vt:lpstr>Table 02</vt:lpstr>
      <vt:lpstr>Table 03</vt:lpstr>
      <vt:lpstr>formula</vt:lpstr>
      <vt:lpstr>formula_1</vt:lpstr>
      <vt:lpstr>formula_2</vt:lpstr>
      <vt:lpstr>formula8298.00</vt:lpstr>
      <vt:lpstr>'Table 02'!Print_Area</vt:lpstr>
      <vt:lpstr>'Table 03'!Print_Area</vt:lpstr>
      <vt:lpstr>'Table 01'!Print_Titles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AKBAR KHAN</dc:creator>
  <cp:lastModifiedBy>Jawad Hussain</cp:lastModifiedBy>
  <cp:lastPrinted>2021-08-12T05:44:53Z</cp:lastPrinted>
  <dcterms:created xsi:type="dcterms:W3CDTF">2021-01-25T08:44:47Z</dcterms:created>
  <dcterms:modified xsi:type="dcterms:W3CDTF">2021-08-12T06:41:08Z</dcterms:modified>
</cp:coreProperties>
</file>