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qib\Desktop\DS 2021==final_04082021\Agriculture\"/>
    </mc:Choice>
  </mc:AlternateContent>
  <bookViews>
    <workbookView xWindow="-120" yWindow="-120" windowWidth="29040" windowHeight="15840" activeTab="1"/>
  </bookViews>
  <sheets>
    <sheet name="Table 30" sheetId="3" r:id="rId1"/>
    <sheet name="Table 31" sheetId="4" r:id="rId2"/>
  </sheets>
  <definedNames>
    <definedName name="_xlnm.Print_Area" localSheetId="1">'Table 31'!$A$1:$G$115</definedName>
  </definedNames>
  <calcPr calcId="162913" iterateDelta="0"/>
</workbook>
</file>

<file path=xl/calcChain.xml><?xml version="1.0" encoding="utf-8"?>
<calcChain xmlns="http://schemas.openxmlformats.org/spreadsheetml/2006/main">
  <c r="C7" i="3" l="1"/>
  <c r="B113" i="4" l="1"/>
  <c r="B112" i="4"/>
  <c r="G112" i="4" s="1"/>
  <c r="B111" i="4"/>
  <c r="G111" i="4" s="1"/>
  <c r="B110" i="4"/>
  <c r="G110" i="4" s="1"/>
  <c r="B109" i="4"/>
  <c r="G109" i="4" s="1"/>
  <c r="B108" i="4"/>
  <c r="G108" i="4" s="1"/>
  <c r="B107" i="4"/>
  <c r="G107" i="4" s="1"/>
  <c r="B106" i="4"/>
  <c r="B105" i="4"/>
  <c r="G105" i="4" s="1"/>
  <c r="B104" i="4"/>
  <c r="B103" i="4"/>
  <c r="G103" i="4" s="1"/>
  <c r="B102" i="4"/>
  <c r="G102" i="4" s="1"/>
  <c r="B101" i="4"/>
  <c r="G101" i="4" s="1"/>
  <c r="B100" i="4"/>
  <c r="G100" i="4" s="1"/>
  <c r="B99" i="4"/>
  <c r="G99" i="4" s="1"/>
  <c r="B98" i="4"/>
  <c r="G98" i="4" s="1"/>
  <c r="B97" i="4"/>
  <c r="G97" i="4" s="1"/>
  <c r="B96" i="4"/>
  <c r="G96" i="4" s="1"/>
  <c r="B95" i="4"/>
  <c r="G95" i="4" s="1"/>
  <c r="B94" i="4"/>
  <c r="G94" i="4" s="1"/>
  <c r="B93" i="4"/>
  <c r="G93" i="4" s="1"/>
  <c r="B92" i="4"/>
  <c r="B91" i="4"/>
  <c r="B90" i="4"/>
  <c r="G90" i="4" s="1"/>
  <c r="B89" i="4"/>
  <c r="G89" i="4" s="1"/>
  <c r="B88" i="4"/>
  <c r="G88" i="4" s="1"/>
  <c r="B87" i="4"/>
  <c r="G87" i="4" s="1"/>
  <c r="B86" i="4"/>
  <c r="G86" i="4" s="1"/>
  <c r="B85" i="4"/>
  <c r="G85" i="4" s="1"/>
  <c r="B84" i="4"/>
  <c r="G84" i="4" s="1"/>
  <c r="B83" i="4"/>
  <c r="G83" i="4" s="1"/>
  <c r="B82" i="4"/>
  <c r="G82" i="4" s="1"/>
  <c r="F81" i="4"/>
  <c r="E81" i="4"/>
  <c r="E7" i="3" s="1"/>
  <c r="D81" i="4"/>
  <c r="D7" i="3" s="1"/>
  <c r="C81" i="4"/>
  <c r="B75" i="4"/>
  <c r="B74" i="4"/>
  <c r="G74" i="4" s="1"/>
  <c r="B73" i="4"/>
  <c r="G73" i="4" s="1"/>
  <c r="B72" i="4"/>
  <c r="G72" i="4" s="1"/>
  <c r="B71" i="4"/>
  <c r="G71" i="4" s="1"/>
  <c r="B70" i="4"/>
  <c r="B69" i="4"/>
  <c r="G69" i="4" s="1"/>
  <c r="B68" i="4"/>
  <c r="B67" i="4"/>
  <c r="G67" i="4" s="1"/>
  <c r="B66" i="4"/>
  <c r="B65" i="4"/>
  <c r="G65" i="4" s="1"/>
  <c r="B64" i="4"/>
  <c r="G64" i="4" s="1"/>
  <c r="B63" i="4"/>
  <c r="G63" i="4" s="1"/>
  <c r="B62" i="4"/>
  <c r="G62" i="4" s="1"/>
  <c r="B61" i="4"/>
  <c r="G61" i="4" s="1"/>
  <c r="B60" i="4"/>
  <c r="G60" i="4" s="1"/>
  <c r="B59" i="4"/>
  <c r="G59" i="4" s="1"/>
  <c r="B58" i="4"/>
  <c r="G58" i="4" s="1"/>
  <c r="B57" i="4"/>
  <c r="G57" i="4" s="1"/>
  <c r="B56" i="4"/>
  <c r="G56" i="4" s="1"/>
  <c r="B55" i="4"/>
  <c r="G55" i="4" s="1"/>
  <c r="B54" i="4"/>
  <c r="G54" i="4" s="1"/>
  <c r="B53" i="4"/>
  <c r="B52" i="4"/>
  <c r="G52" i="4" s="1"/>
  <c r="B51" i="4"/>
  <c r="G51" i="4" s="1"/>
  <c r="B50" i="4"/>
  <c r="B49" i="4"/>
  <c r="G49" i="4" s="1"/>
  <c r="B48" i="4"/>
  <c r="G48" i="4" s="1"/>
  <c r="B47" i="4"/>
  <c r="G47" i="4" s="1"/>
  <c r="B46" i="4"/>
  <c r="G46" i="4" s="1"/>
  <c r="B45" i="4"/>
  <c r="G45" i="4" s="1"/>
  <c r="B44" i="4"/>
  <c r="F43" i="4"/>
  <c r="E43" i="4"/>
  <c r="D43" i="4"/>
  <c r="C43" i="4"/>
  <c r="B43" i="4" l="1"/>
  <c r="G43" i="4" s="1"/>
  <c r="B81" i="4"/>
  <c r="G81" i="4" s="1"/>
  <c r="G44" i="4"/>
  <c r="B37" i="4" l="1"/>
  <c r="B36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3"/>
  <c r="B6" i="3"/>
  <c r="B7" i="3"/>
  <c r="E5" i="4" l="1"/>
  <c r="G27" i="4" l="1"/>
  <c r="G22" i="4"/>
  <c r="G19" i="4"/>
  <c r="G7" i="4"/>
  <c r="G36" i="4"/>
  <c r="D35" i="4"/>
  <c r="C35" i="4"/>
  <c r="G34" i="4"/>
  <c r="G33" i="4"/>
  <c r="F31" i="4"/>
  <c r="G29" i="4"/>
  <c r="G26" i="4"/>
  <c r="G25" i="4"/>
  <c r="G24" i="4"/>
  <c r="G23" i="4"/>
  <c r="G21" i="4"/>
  <c r="F20" i="4"/>
  <c r="G18" i="4"/>
  <c r="G17" i="4"/>
  <c r="G16" i="4"/>
  <c r="G14" i="4"/>
  <c r="F13" i="4"/>
  <c r="G11" i="4"/>
  <c r="G10" i="4"/>
  <c r="G9" i="4"/>
  <c r="F8" i="4"/>
  <c r="G31" i="4" l="1"/>
  <c r="G20" i="4"/>
  <c r="D5" i="4"/>
  <c r="B35" i="4"/>
  <c r="G8" i="4"/>
  <c r="F5" i="4"/>
  <c r="G13" i="4"/>
  <c r="C5" i="4"/>
  <c r="G6" i="4"/>
  <c r="G35" i="4" l="1"/>
  <c r="B5" i="4"/>
  <c r="G5" i="4" l="1"/>
</calcChain>
</file>

<file path=xl/sharedStrings.xml><?xml version="1.0" encoding="utf-8"?>
<sst xmlns="http://schemas.openxmlformats.org/spreadsheetml/2006/main" count="257" uniqueCount="58">
  <si>
    <t>Year</t>
  </si>
  <si>
    <t>Type of Fertilizer</t>
  </si>
  <si>
    <t>Total</t>
  </si>
  <si>
    <t>N</t>
  </si>
  <si>
    <t>K</t>
  </si>
  <si>
    <t>District</t>
  </si>
  <si>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</si>
  <si>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</si>
  <si>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</si>
  <si>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</si>
  <si>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</si>
  <si>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</si>
  <si>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</si>
  <si>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</si>
  <si>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</si>
  <si>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</si>
  <si>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</si>
  <si>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Battagram</t>
  </si>
  <si>
    <t>Kohistan</t>
  </si>
  <si>
    <t>D.I.Khan</t>
  </si>
  <si>
    <t>Tank</t>
  </si>
  <si>
    <t>Bannu</t>
  </si>
  <si>
    <t>Lakki</t>
  </si>
  <si>
    <t>Chitral</t>
  </si>
  <si>
    <t>Swat</t>
  </si>
  <si>
    <t>Shangla</t>
  </si>
  <si>
    <t>Buner</t>
  </si>
  <si>
    <t>Malakand</t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</si>
  <si>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</si>
  <si>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t>(Tonnes)</t>
  </si>
  <si>
    <t>Tor Ghar</t>
  </si>
  <si>
    <t>TOTAL FERTILIZERS OFFTAKE BY TYPES IN KHYBER PAKHTUNKHWA</t>
  </si>
  <si>
    <t>Cropped Area in Hectare.</t>
  </si>
  <si>
    <t xml:space="preserve">Dir Lower </t>
  </si>
  <si>
    <t xml:space="preserve">Dir Upper </t>
  </si>
  <si>
    <t>Table No. 30</t>
  </si>
  <si>
    <t>Kurram</t>
  </si>
  <si>
    <t>Mohmand</t>
  </si>
  <si>
    <t>Orakzai</t>
  </si>
  <si>
    <t>N.Waziristan</t>
  </si>
  <si>
    <t>S.Waziristan</t>
  </si>
  <si>
    <t>2017-18</t>
  </si>
  <si>
    <t>Bajaur</t>
  </si>
  <si>
    <t>1. Fertilizer Review for 2017-18 (NFDC) Islamabad</t>
  </si>
  <si>
    <t>-</t>
  </si>
  <si>
    <r>
      <rPr>
        <b/>
        <sz val="9"/>
        <rFont val="Arial"/>
        <family val="2"/>
      </rPr>
      <t xml:space="preserve">Soruce: </t>
    </r>
    <r>
      <rPr>
        <sz val="9"/>
        <rFont val="Arial"/>
        <family val="2"/>
      </rPr>
      <t xml:space="preserve"> Fertilizer Review (NFDC) for 2018-19, Islamabad.</t>
    </r>
  </si>
  <si>
    <t>2018-19</t>
  </si>
  <si>
    <t>2019-20</t>
  </si>
  <si>
    <t>Table No. 31</t>
  </si>
  <si>
    <t>(Continued)</t>
  </si>
  <si>
    <t xml:space="preserve">Source:    </t>
  </si>
  <si>
    <t>Khyber</t>
  </si>
  <si>
    <t>Cropped Area in Hectare</t>
  </si>
  <si>
    <t>DISTRICT WISE FERTILIZERS OFFTAKE IN 
KHYBER PAKHTUNKHWA</t>
  </si>
  <si>
    <t>Fertilizer used Rate KG/Hec:</t>
  </si>
  <si>
    <t>DISTRICT WISE FERTILIZERS OFFTAKE IN
KHYBER PAKHTUNKHWA</t>
  </si>
  <si>
    <t>2. Directorate of Crop Reporting Services, Khyber Pakhtunkhwa, Peshawar</t>
  </si>
  <si>
    <t>DISTRICT WISE FERTILIZERS OFFTAKE 
IN KHYBER PAKHTUNKHWA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</si>
</sst>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" fontId="5" fillId="0" borderId="0" xfId="0" applyNumberFormat="1" applyFont="1" applyBorder="1"/>
    <xf numFmtId="0" fontId="5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164" fontId="2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1" fontId="1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5"/>
  <sheetViews>
    <sheetView view="pageBreakPreview" zoomScaleSheetLayoutView="100" workbookViewId="0">
      <selection activeCell="M22" sqref="M22"/>
    </sheetView>
  </sheetViews>
  <sheetFormatPr defaultRowHeight="12.75" x14ac:dyDescent="0.2"/>
  <cols>
    <col min="1" max="1" width="28.7109375" style="5" customWidth="1"/>
    <col min="2" max="5" width="14.7109375" style="5" customWidth="1"/>
    <col min="6" max="16384" width="9.140625" style="5"/>
  </cols>
  <sheetData>
    <row r="1" spans="1:6" ht="60" customHeight="1" x14ac:dyDescent="0.2">
      <c r="A1" s="33" t="s">
        <v>31</v>
      </c>
      <c r="B1" s="33"/>
      <c r="C1" s="33"/>
      <c r="D1" s="33"/>
      <c r="E1" s="33"/>
    </row>
    <row r="2" spans="1:6" s="6" customFormat="1" ht="12" x14ac:dyDescent="0.2">
      <c r="A2" s="6" t="s">
        <v>35</v>
      </c>
      <c r="E2" s="7" t="s">
        <v>29</v>
      </c>
    </row>
    <row r="3" spans="1:6" s="30" customFormat="1" ht="25.5" customHeight="1" x14ac:dyDescent="0.2">
      <c r="A3" s="34" t="s">
        <v>0</v>
      </c>
      <c r="B3" s="34" t="s">
        <v>1</v>
      </c>
      <c r="C3" s="34"/>
      <c r="D3" s="34"/>
      <c r="E3" s="34"/>
    </row>
    <row r="4" spans="1:6" s="30" customFormat="1" ht="25.5" customHeight="1" x14ac:dyDescent="0.2">
      <c r="A4" s="34"/>
      <c r="B4" s="23" t="s">
        <v>2</v>
      </c>
      <c r="C4" s="23" t="s">
        <v>3</v>
      </c>
      <c r="D4" s="23" t="s">
        <v>28</v>
      </c>
      <c r="E4" s="23" t="s">
        <v>4</v>
      </c>
    </row>
    <row r="5" spans="1:6" s="30" customFormat="1" ht="25.5" customHeight="1" x14ac:dyDescent="0.2">
      <c r="A5" s="32" t="s">
        <v>41</v>
      </c>
      <c r="B5" s="18">
        <f>SUM(C5:E5)</f>
        <v>211783.6</v>
      </c>
      <c r="C5" s="19">
        <v>168622</v>
      </c>
      <c r="D5" s="19">
        <v>41592</v>
      </c>
      <c r="E5" s="19">
        <v>1569.6000000000001</v>
      </c>
    </row>
    <row r="6" spans="1:6" s="30" customFormat="1" ht="25.5" customHeight="1" x14ac:dyDescent="0.2">
      <c r="A6" s="32" t="s">
        <v>46</v>
      </c>
      <c r="B6" s="18">
        <f>SUM(C6:E6)</f>
        <v>170042</v>
      </c>
      <c r="C6" s="19">
        <v>130642</v>
      </c>
      <c r="D6" s="19">
        <v>35992</v>
      </c>
      <c r="E6" s="19">
        <v>3408</v>
      </c>
      <c r="F6" s="31"/>
    </row>
    <row r="7" spans="1:6" s="30" customFormat="1" ht="25.5" customHeight="1" x14ac:dyDescent="0.2">
      <c r="A7" s="32" t="s">
        <v>47</v>
      </c>
      <c r="B7" s="18">
        <f>SUM(C7:E7)</f>
        <v>184024</v>
      </c>
      <c r="C7" s="19">
        <f>'Table 31'!C81</f>
        <v>146455</v>
      </c>
      <c r="D7" s="19">
        <f>'Table 31'!D81</f>
        <v>34833</v>
      </c>
      <c r="E7" s="19">
        <f>'Table 31'!E81</f>
        <v>2736</v>
      </c>
    </row>
    <row r="8" spans="1:6" s="6" customFormat="1" ht="13.15" customHeight="1" x14ac:dyDescent="0.2">
      <c r="A8" s="20"/>
      <c r="F8" s="9"/>
    </row>
    <row r="9" spans="1:6" s="6" customFormat="1" ht="13.15" customHeight="1" x14ac:dyDescent="0.2">
      <c r="A9" s="3"/>
      <c r="B9" s="4"/>
      <c r="C9" s="4"/>
      <c r="D9" s="4"/>
      <c r="E9" s="7" t="s">
        <v>45</v>
      </c>
    </row>
    <row r="10" spans="1:6" x14ac:dyDescent="0.2">
      <c r="E10" s="2"/>
    </row>
    <row r="15" spans="1:6" x14ac:dyDescent="0.2">
      <c r="B15" s="1"/>
      <c r="C15" s="1"/>
      <c r="D15" s="1"/>
    </row>
  </sheetData>
  <mergeCells count="3">
    <mergeCell ref="A1:E1"/>
    <mergeCell ref="A3:A4"/>
    <mergeCell ref="B3:E3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firstPageNumber="31" orientation="portrait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16"/>
  <sheetViews>
    <sheetView tabSelected="1" view="pageBreakPreview" topLeftCell="A97" zoomScaleSheetLayoutView="100" workbookViewId="0">
      <selection activeCell="A78" sqref="A78:XFD78"/>
    </sheetView>
  </sheetViews>
  <sheetFormatPr defaultRowHeight="12.75" x14ac:dyDescent="0.2"/>
  <cols>
    <col min="1" max="1" width="11.7109375" style="15" bestFit="1" customWidth="1"/>
    <col min="2" max="5" width="10.7109375" style="15" customWidth="1"/>
    <col min="6" max="6" width="13.42578125" style="15" customWidth="1"/>
    <col min="7" max="7" width="12.42578125" style="15" customWidth="1"/>
    <col min="8" max="16384" width="9.140625" style="15"/>
  </cols>
  <sheetData>
    <row r="1" spans="1:7" ht="60" customHeight="1" x14ac:dyDescent="0.2">
      <c r="A1" s="36" t="s">
        <v>57</v>
      </c>
      <c r="B1" s="36"/>
      <c r="C1" s="36"/>
      <c r="D1" s="36"/>
      <c r="E1" s="36"/>
      <c r="F1" s="36"/>
      <c r="G1" s="36"/>
    </row>
    <row r="2" spans="1:7" s="10" customFormat="1" ht="12" x14ac:dyDescent="0.2">
      <c r="A2" s="10" t="s">
        <v>48</v>
      </c>
      <c r="B2" s="37"/>
      <c r="C2" s="37"/>
      <c r="D2" s="37"/>
      <c r="E2" s="37"/>
      <c r="F2" s="37"/>
      <c r="G2" s="7" t="s">
        <v>29</v>
      </c>
    </row>
    <row r="3" spans="1:7" ht="20.100000000000001" customHeight="1" x14ac:dyDescent="0.2">
      <c r="A3" s="35" t="s">
        <v>5</v>
      </c>
      <c r="B3" s="35" t="s">
        <v>41</v>
      </c>
      <c r="C3" s="35"/>
      <c r="D3" s="35"/>
      <c r="E3" s="35"/>
      <c r="F3" s="35"/>
      <c r="G3" s="35"/>
    </row>
    <row r="4" spans="1:7" ht="25.5" customHeight="1" x14ac:dyDescent="0.2">
      <c r="A4" s="35"/>
      <c r="B4" s="24" t="s">
        <v>2</v>
      </c>
      <c r="C4" s="24" t="s">
        <v>3</v>
      </c>
      <c r="D4" s="24" t="s">
        <v>28</v>
      </c>
      <c r="E4" s="24" t="s">
        <v>4</v>
      </c>
      <c r="F4" s="24" t="s">
        <v>52</v>
      </c>
      <c r="G4" s="11" t="s">
        <v>54</v>
      </c>
    </row>
    <row r="5" spans="1:7" ht="17.45" customHeight="1" x14ac:dyDescent="0.2">
      <c r="A5" s="27" t="s">
        <v>2</v>
      </c>
      <c r="B5" s="21">
        <f>SUM(B6:B37)</f>
        <v>211783.59999999998</v>
      </c>
      <c r="C5" s="21">
        <f>SUM(C6:C37)</f>
        <v>168622</v>
      </c>
      <c r="D5" s="21">
        <f>SUM(D6:D37)</f>
        <v>41592</v>
      </c>
      <c r="E5" s="21">
        <f>SUM(E6:E37)</f>
        <v>1569.6000000000001</v>
      </c>
      <c r="F5" s="21">
        <f>SUM(F6:F37)</f>
        <v>1861075</v>
      </c>
      <c r="G5" s="12">
        <f t="shared" ref="G5:G11" si="0">B5/F5*1000</f>
        <v>113.79638112381284</v>
      </c>
    </row>
    <row r="6" spans="1:7" ht="17.45" customHeight="1" x14ac:dyDescent="0.2">
      <c r="A6" s="28" t="s">
        <v>14</v>
      </c>
      <c r="B6" s="22">
        <f>SUM(C6:E6)</f>
        <v>1804</v>
      </c>
      <c r="C6" s="22">
        <v>1270</v>
      </c>
      <c r="D6" s="22">
        <v>534</v>
      </c>
      <c r="E6" s="22" t="s">
        <v>44</v>
      </c>
      <c r="F6" s="22">
        <v>58525</v>
      </c>
      <c r="G6" s="17">
        <f t="shared" si="0"/>
        <v>30.824434002563006</v>
      </c>
    </row>
    <row r="7" spans="1:7" ht="17.45" customHeight="1" x14ac:dyDescent="0.2">
      <c r="A7" s="28" t="s">
        <v>42</v>
      </c>
      <c r="B7" s="22">
        <f t="shared" ref="B7:B37" si="1">SUM(C7:E7)</f>
        <v>3394</v>
      </c>
      <c r="C7" s="22">
        <v>2448</v>
      </c>
      <c r="D7" s="22">
        <v>946</v>
      </c>
      <c r="E7" s="22" t="s">
        <v>44</v>
      </c>
      <c r="F7" s="22">
        <v>69698</v>
      </c>
      <c r="G7" s="17">
        <f t="shared" si="0"/>
        <v>48.695801888146001</v>
      </c>
    </row>
    <row r="8" spans="1:7" ht="17.45" customHeight="1" x14ac:dyDescent="0.2">
      <c r="A8" s="28" t="s">
        <v>21</v>
      </c>
      <c r="B8" s="22">
        <f t="shared" si="1"/>
        <v>4225.3999999999996</v>
      </c>
      <c r="C8" s="22">
        <v>3219</v>
      </c>
      <c r="D8" s="22">
        <v>1006</v>
      </c>
      <c r="E8" s="22">
        <v>0.4</v>
      </c>
      <c r="F8" s="22">
        <f>33365+8975</f>
        <v>42340</v>
      </c>
      <c r="G8" s="17">
        <f t="shared" si="0"/>
        <v>99.796882380727439</v>
      </c>
    </row>
    <row r="9" spans="1:7" ht="17.45" customHeight="1" x14ac:dyDescent="0.2">
      <c r="A9" s="28" t="s">
        <v>17</v>
      </c>
      <c r="B9" s="22">
        <f t="shared" si="1"/>
        <v>183</v>
      </c>
      <c r="C9" s="22">
        <v>181</v>
      </c>
      <c r="D9" s="22">
        <v>2</v>
      </c>
      <c r="E9" s="22" t="s">
        <v>44</v>
      </c>
      <c r="F9" s="22">
        <v>29544</v>
      </c>
      <c r="G9" s="17">
        <f t="shared" si="0"/>
        <v>6.1941510966693745</v>
      </c>
    </row>
    <row r="10" spans="1:7" ht="17.45" customHeight="1" x14ac:dyDescent="0.2">
      <c r="A10" s="28" t="s">
        <v>26</v>
      </c>
      <c r="B10" s="22">
        <f t="shared" si="1"/>
        <v>1331</v>
      </c>
      <c r="C10" s="22">
        <v>888</v>
      </c>
      <c r="D10" s="22">
        <v>248</v>
      </c>
      <c r="E10" s="22">
        <v>195</v>
      </c>
      <c r="F10" s="22">
        <v>104413</v>
      </c>
      <c r="G10" s="17">
        <f t="shared" si="0"/>
        <v>12.747454818844396</v>
      </c>
    </row>
    <row r="11" spans="1:7" ht="17.45" customHeight="1" x14ac:dyDescent="0.2">
      <c r="A11" s="28" t="s">
        <v>8</v>
      </c>
      <c r="B11" s="22">
        <f t="shared" si="1"/>
        <v>23035</v>
      </c>
      <c r="C11" s="22">
        <v>19958</v>
      </c>
      <c r="D11" s="22">
        <v>3049</v>
      </c>
      <c r="E11" s="22">
        <v>28</v>
      </c>
      <c r="F11" s="22">
        <v>104353</v>
      </c>
      <c r="G11" s="17">
        <f t="shared" si="0"/>
        <v>220.74113825189499</v>
      </c>
    </row>
    <row r="12" spans="1:7" ht="17.45" customHeight="1" x14ac:dyDescent="0.2">
      <c r="A12" s="28" t="s">
        <v>23</v>
      </c>
      <c r="B12" s="22">
        <f t="shared" si="1"/>
        <v>0</v>
      </c>
      <c r="C12" s="22" t="s">
        <v>44</v>
      </c>
      <c r="D12" s="22" t="s">
        <v>44</v>
      </c>
      <c r="E12" s="22" t="s">
        <v>44</v>
      </c>
      <c r="F12" s="22">
        <v>27253</v>
      </c>
      <c r="G12" s="17">
        <v>0</v>
      </c>
    </row>
    <row r="13" spans="1:7" ht="17.45" customHeight="1" x14ac:dyDescent="0.2">
      <c r="A13" s="28" t="s">
        <v>19</v>
      </c>
      <c r="B13" s="22">
        <f t="shared" si="1"/>
        <v>25453</v>
      </c>
      <c r="C13" s="22">
        <v>18571</v>
      </c>
      <c r="D13" s="22">
        <v>6590</v>
      </c>
      <c r="E13" s="22">
        <v>292</v>
      </c>
      <c r="F13" s="22">
        <f>147605+9190</f>
        <v>156795</v>
      </c>
      <c r="G13" s="17">
        <f>B13/F13*1000</f>
        <v>162.33298255684173</v>
      </c>
    </row>
    <row r="14" spans="1:7" ht="17.45" customHeight="1" x14ac:dyDescent="0.2">
      <c r="A14" s="28" t="s">
        <v>33</v>
      </c>
      <c r="B14" s="22">
        <f t="shared" si="1"/>
        <v>7855</v>
      </c>
      <c r="C14" s="22">
        <v>6476</v>
      </c>
      <c r="D14" s="22">
        <v>1379</v>
      </c>
      <c r="E14" s="22" t="s">
        <v>44</v>
      </c>
      <c r="F14" s="22">
        <v>70443</v>
      </c>
      <c r="G14" s="17">
        <f>B14/F14*1000</f>
        <v>111.50859560211802</v>
      </c>
    </row>
    <row r="15" spans="1:7" ht="17.45" customHeight="1" x14ac:dyDescent="0.2">
      <c r="A15" s="28" t="s">
        <v>34</v>
      </c>
      <c r="B15" s="22">
        <f t="shared" si="1"/>
        <v>0</v>
      </c>
      <c r="C15" s="22" t="s">
        <v>44</v>
      </c>
      <c r="D15" s="22" t="s">
        <v>44</v>
      </c>
      <c r="E15" s="22" t="s">
        <v>44</v>
      </c>
      <c r="F15" s="22">
        <v>52724</v>
      </c>
      <c r="G15" s="17">
        <v>0</v>
      </c>
    </row>
    <row r="16" spans="1:7" ht="17.45" customHeight="1" x14ac:dyDescent="0.2">
      <c r="A16" s="28" t="s">
        <v>12</v>
      </c>
      <c r="B16" s="22">
        <f t="shared" si="1"/>
        <v>33</v>
      </c>
      <c r="C16" s="22">
        <v>21</v>
      </c>
      <c r="D16" s="22">
        <v>12</v>
      </c>
      <c r="E16" s="22" t="s">
        <v>44</v>
      </c>
      <c r="F16" s="22">
        <v>34490</v>
      </c>
      <c r="G16" s="17">
        <f t="shared" ref="G16:G27" si="2">B16/F16*1000</f>
        <v>0.95679907219483917</v>
      </c>
    </row>
    <row r="17" spans="1:7" ht="17.45" customHeight="1" x14ac:dyDescent="0.2">
      <c r="A17" s="28" t="s">
        <v>15</v>
      </c>
      <c r="B17" s="22">
        <f t="shared" si="1"/>
        <v>2424</v>
      </c>
      <c r="C17" s="22">
        <v>1519</v>
      </c>
      <c r="D17" s="22">
        <v>905</v>
      </c>
      <c r="E17" s="22" t="s">
        <v>44</v>
      </c>
      <c r="F17" s="22">
        <v>84319</v>
      </c>
      <c r="G17" s="17">
        <f t="shared" si="2"/>
        <v>28.747969022403019</v>
      </c>
    </row>
    <row r="18" spans="1:7" ht="17.45" customHeight="1" x14ac:dyDescent="0.2">
      <c r="A18" s="28" t="s">
        <v>13</v>
      </c>
      <c r="B18" s="22">
        <f t="shared" si="1"/>
        <v>33</v>
      </c>
      <c r="C18" s="22">
        <v>19</v>
      </c>
      <c r="D18" s="22">
        <v>14</v>
      </c>
      <c r="E18" s="22" t="s">
        <v>44</v>
      </c>
      <c r="F18" s="22">
        <v>29017</v>
      </c>
      <c r="G18" s="17">
        <f t="shared" si="2"/>
        <v>1.1372643622703933</v>
      </c>
    </row>
    <row r="19" spans="1:7" ht="17.45" customHeight="1" x14ac:dyDescent="0.2">
      <c r="A19" s="29" t="s">
        <v>51</v>
      </c>
      <c r="B19" s="22">
        <f t="shared" si="1"/>
        <v>739</v>
      </c>
      <c r="C19" s="22">
        <v>669</v>
      </c>
      <c r="D19" s="22">
        <v>70</v>
      </c>
      <c r="E19" s="22" t="s">
        <v>44</v>
      </c>
      <c r="F19" s="22">
        <v>14698</v>
      </c>
      <c r="G19" s="17">
        <f t="shared" si="2"/>
        <v>50.278949516941083</v>
      </c>
    </row>
    <row r="20" spans="1:7" ht="17.45" customHeight="1" x14ac:dyDescent="0.2">
      <c r="A20" s="28" t="s">
        <v>11</v>
      </c>
      <c r="B20" s="22">
        <f t="shared" si="1"/>
        <v>3349</v>
      </c>
      <c r="C20" s="22">
        <v>2604</v>
      </c>
      <c r="D20" s="22">
        <v>745</v>
      </c>
      <c r="E20" s="22" t="s">
        <v>44</v>
      </c>
      <c r="F20" s="22">
        <f>29700+3496</f>
        <v>33196</v>
      </c>
      <c r="G20" s="17">
        <f t="shared" si="2"/>
        <v>100.88564887335824</v>
      </c>
    </row>
    <row r="21" spans="1:7" ht="17.45" customHeight="1" x14ac:dyDescent="0.2">
      <c r="A21" s="28" t="s">
        <v>18</v>
      </c>
      <c r="B21" s="22">
        <f t="shared" si="1"/>
        <v>30</v>
      </c>
      <c r="C21" s="22">
        <v>29</v>
      </c>
      <c r="D21" s="22">
        <v>1</v>
      </c>
      <c r="E21" s="22" t="s">
        <v>44</v>
      </c>
      <c r="F21" s="22">
        <v>28645</v>
      </c>
      <c r="G21" s="17">
        <f t="shared" si="2"/>
        <v>1.0473031942747426</v>
      </c>
    </row>
    <row r="22" spans="1:7" ht="17.45" customHeight="1" x14ac:dyDescent="0.2">
      <c r="A22" s="28" t="s">
        <v>36</v>
      </c>
      <c r="B22" s="22">
        <f t="shared" si="1"/>
        <v>273</v>
      </c>
      <c r="C22" s="22">
        <v>273</v>
      </c>
      <c r="D22" s="22" t="s">
        <v>44</v>
      </c>
      <c r="E22" s="22" t="s">
        <v>44</v>
      </c>
      <c r="F22" s="22">
        <v>19090</v>
      </c>
      <c r="G22" s="17">
        <f t="shared" si="2"/>
        <v>14.3006809848088</v>
      </c>
    </row>
    <row r="23" spans="1:7" ht="17.45" customHeight="1" x14ac:dyDescent="0.2">
      <c r="A23" s="28" t="s">
        <v>22</v>
      </c>
      <c r="B23" s="22">
        <f t="shared" si="1"/>
        <v>3237</v>
      </c>
      <c r="C23" s="22">
        <v>2479</v>
      </c>
      <c r="D23" s="22">
        <v>758</v>
      </c>
      <c r="E23" s="22" t="s">
        <v>44</v>
      </c>
      <c r="F23" s="22">
        <v>36871</v>
      </c>
      <c r="G23" s="17">
        <f t="shared" si="2"/>
        <v>87.792574109733948</v>
      </c>
    </row>
    <row r="24" spans="1:7" ht="17.45" customHeight="1" x14ac:dyDescent="0.2">
      <c r="A24" s="28" t="s">
        <v>27</v>
      </c>
      <c r="B24" s="22">
        <f t="shared" si="1"/>
        <v>3231</v>
      </c>
      <c r="C24" s="22">
        <v>2489</v>
      </c>
      <c r="D24" s="22">
        <v>741</v>
      </c>
      <c r="E24" s="22">
        <v>1</v>
      </c>
      <c r="F24" s="22">
        <v>49722</v>
      </c>
      <c r="G24" s="17">
        <f t="shared" si="2"/>
        <v>64.981296005792203</v>
      </c>
    </row>
    <row r="25" spans="1:7" ht="17.45" customHeight="1" x14ac:dyDescent="0.2">
      <c r="A25" s="28" t="s">
        <v>16</v>
      </c>
      <c r="B25" s="22">
        <f t="shared" si="1"/>
        <v>9606</v>
      </c>
      <c r="C25" s="22">
        <v>7834</v>
      </c>
      <c r="D25" s="22">
        <v>1603</v>
      </c>
      <c r="E25" s="22">
        <v>169</v>
      </c>
      <c r="F25" s="22">
        <v>102350</v>
      </c>
      <c r="G25" s="17">
        <f t="shared" si="2"/>
        <v>93.854421104054722</v>
      </c>
    </row>
    <row r="26" spans="1:7" ht="17.45" customHeight="1" x14ac:dyDescent="0.2">
      <c r="A26" s="28" t="s">
        <v>9</v>
      </c>
      <c r="B26" s="22">
        <f t="shared" si="1"/>
        <v>34779</v>
      </c>
      <c r="C26" s="22">
        <v>27583</v>
      </c>
      <c r="D26" s="22">
        <v>6591</v>
      </c>
      <c r="E26" s="22">
        <v>605</v>
      </c>
      <c r="F26" s="22">
        <v>110336</v>
      </c>
      <c r="G26" s="17">
        <f t="shared" si="2"/>
        <v>315.20990429234342</v>
      </c>
    </row>
    <row r="27" spans="1:7" ht="17.45" customHeight="1" x14ac:dyDescent="0.2">
      <c r="A27" s="28" t="s">
        <v>37</v>
      </c>
      <c r="B27" s="22">
        <f t="shared" si="1"/>
        <v>516</v>
      </c>
      <c r="C27" s="22">
        <v>425</v>
      </c>
      <c r="D27" s="22">
        <v>91</v>
      </c>
      <c r="E27" s="22" t="s">
        <v>44</v>
      </c>
      <c r="F27" s="22">
        <v>27537</v>
      </c>
      <c r="G27" s="17">
        <f t="shared" si="2"/>
        <v>18.738424664996188</v>
      </c>
    </row>
    <row r="28" spans="1:7" ht="17.45" customHeight="1" x14ac:dyDescent="0.2">
      <c r="A28" s="28" t="s">
        <v>39</v>
      </c>
      <c r="B28" s="22">
        <f t="shared" si="1"/>
        <v>0</v>
      </c>
      <c r="C28" s="22" t="s">
        <v>44</v>
      </c>
      <c r="D28" s="22" t="s">
        <v>44</v>
      </c>
      <c r="E28" s="22" t="s">
        <v>44</v>
      </c>
      <c r="F28" s="22">
        <v>15345</v>
      </c>
      <c r="G28" s="17">
        <v>0</v>
      </c>
    </row>
    <row r="29" spans="1:7" ht="17.45" customHeight="1" x14ac:dyDescent="0.2">
      <c r="A29" s="28" t="s">
        <v>7</v>
      </c>
      <c r="B29" s="22">
        <f t="shared" si="1"/>
        <v>3454.2</v>
      </c>
      <c r="C29" s="22">
        <v>3004</v>
      </c>
      <c r="D29" s="22">
        <v>450</v>
      </c>
      <c r="E29" s="22">
        <v>0.2</v>
      </c>
      <c r="F29" s="22">
        <v>45471</v>
      </c>
      <c r="G29" s="17">
        <f>B29/F29*1000</f>
        <v>75.964900705944444</v>
      </c>
    </row>
    <row r="30" spans="1:7" ht="17.45" customHeight="1" x14ac:dyDescent="0.2">
      <c r="A30" s="28" t="s">
        <v>38</v>
      </c>
      <c r="B30" s="22">
        <f t="shared" si="1"/>
        <v>0</v>
      </c>
      <c r="C30" s="22" t="s">
        <v>44</v>
      </c>
      <c r="D30" s="22" t="s">
        <v>44</v>
      </c>
      <c r="E30" s="22" t="s">
        <v>44</v>
      </c>
      <c r="F30" s="22">
        <v>10755</v>
      </c>
      <c r="G30" s="17">
        <v>0</v>
      </c>
    </row>
    <row r="31" spans="1:7" ht="17.45" customHeight="1" x14ac:dyDescent="0.2">
      <c r="A31" s="28" t="s">
        <v>6</v>
      </c>
      <c r="B31" s="22">
        <f t="shared" si="1"/>
        <v>19946</v>
      </c>
      <c r="C31" s="22">
        <v>15562</v>
      </c>
      <c r="D31" s="22">
        <v>4383</v>
      </c>
      <c r="E31" s="22">
        <v>1</v>
      </c>
      <c r="F31" s="22">
        <f>79070+6825</f>
        <v>85895</v>
      </c>
      <c r="G31" s="17">
        <f>B31/F31*1000</f>
        <v>232.21374934513068</v>
      </c>
    </row>
    <row r="32" spans="1:7" ht="17.45" customHeight="1" x14ac:dyDescent="0.2">
      <c r="A32" s="28" t="s">
        <v>40</v>
      </c>
      <c r="B32" s="22">
        <f t="shared" si="1"/>
        <v>0</v>
      </c>
      <c r="C32" s="22" t="s">
        <v>44</v>
      </c>
      <c r="D32" s="22" t="s">
        <v>44</v>
      </c>
      <c r="E32" s="22" t="s">
        <v>44</v>
      </c>
      <c r="F32" s="22">
        <v>22089</v>
      </c>
      <c r="G32" s="17">
        <v>0</v>
      </c>
    </row>
    <row r="33" spans="1:7" ht="17.45" customHeight="1" x14ac:dyDescent="0.2">
      <c r="A33" s="28" t="s">
        <v>25</v>
      </c>
      <c r="B33" s="22">
        <f t="shared" si="1"/>
        <v>12967</v>
      </c>
      <c r="C33" s="22">
        <v>9974</v>
      </c>
      <c r="D33" s="22">
        <v>2993</v>
      </c>
      <c r="E33" s="22" t="s">
        <v>44</v>
      </c>
      <c r="F33" s="22">
        <v>104597</v>
      </c>
      <c r="G33" s="17">
        <f>B33/F33*1000</f>
        <v>123.97105079495587</v>
      </c>
    </row>
    <row r="34" spans="1:7" ht="17.45" customHeight="1" x14ac:dyDescent="0.2">
      <c r="A34" s="28" t="s">
        <v>10</v>
      </c>
      <c r="B34" s="22">
        <f t="shared" si="1"/>
        <v>10031</v>
      </c>
      <c r="C34" s="22">
        <v>8724</v>
      </c>
      <c r="D34" s="22">
        <v>1032</v>
      </c>
      <c r="E34" s="22">
        <v>275</v>
      </c>
      <c r="F34" s="22">
        <v>87956</v>
      </c>
      <c r="G34" s="17">
        <f>B34/F34*1000</f>
        <v>114.04565919323298</v>
      </c>
    </row>
    <row r="35" spans="1:7" ht="17.45" customHeight="1" x14ac:dyDescent="0.2">
      <c r="A35" s="28" t="s">
        <v>24</v>
      </c>
      <c r="B35" s="22">
        <f t="shared" si="1"/>
        <v>39439</v>
      </c>
      <c r="C35" s="22">
        <f>31358+759</f>
        <v>32117</v>
      </c>
      <c r="D35" s="22">
        <f>7273+46</f>
        <v>7319</v>
      </c>
      <c r="E35" s="22">
        <v>3</v>
      </c>
      <c r="F35" s="22">
        <v>180113</v>
      </c>
      <c r="G35" s="17">
        <f>B35/F35*1000</f>
        <v>218.9680922531966</v>
      </c>
    </row>
    <row r="36" spans="1:7" ht="17.45" customHeight="1" x14ac:dyDescent="0.2">
      <c r="A36" s="28" t="s">
        <v>20</v>
      </c>
      <c r="B36" s="22">
        <f t="shared" si="1"/>
        <v>416</v>
      </c>
      <c r="C36" s="22">
        <v>286</v>
      </c>
      <c r="D36" s="22">
        <v>130</v>
      </c>
      <c r="E36" s="22" t="s">
        <v>44</v>
      </c>
      <c r="F36" s="22">
        <v>22495</v>
      </c>
      <c r="G36" s="17">
        <f>B36/F36*1000</f>
        <v>18.492998444098689</v>
      </c>
    </row>
    <row r="37" spans="1:7" ht="17.45" customHeight="1" x14ac:dyDescent="0.2">
      <c r="A37" s="28" t="s">
        <v>30</v>
      </c>
      <c r="B37" s="22">
        <f t="shared" si="1"/>
        <v>0</v>
      </c>
      <c r="C37" s="22" t="s">
        <v>44</v>
      </c>
      <c r="D37" s="22" t="s">
        <v>44</v>
      </c>
      <c r="E37" s="22" t="s">
        <v>44</v>
      </c>
      <c r="F37" s="22" t="s">
        <v>44</v>
      </c>
      <c r="G37" s="16" t="s">
        <v>44</v>
      </c>
    </row>
    <row r="38" spans="1:7" x14ac:dyDescent="0.2">
      <c r="A38" s="8"/>
      <c r="G38" s="25" t="s">
        <v>49</v>
      </c>
    </row>
    <row r="39" spans="1:7" ht="60" customHeight="1" x14ac:dyDescent="0.2">
      <c r="A39" s="36" t="s">
        <v>55</v>
      </c>
      <c r="B39" s="36"/>
      <c r="C39" s="36"/>
      <c r="D39" s="36"/>
      <c r="E39" s="36"/>
      <c r="F39" s="36"/>
      <c r="G39" s="36"/>
    </row>
    <row r="40" spans="1:7" s="10" customFormat="1" ht="12" x14ac:dyDescent="0.2">
      <c r="A40" s="10" t="s">
        <v>48</v>
      </c>
      <c r="B40" s="37"/>
      <c r="C40" s="37"/>
      <c r="D40" s="37"/>
      <c r="E40" s="37"/>
      <c r="F40" s="37"/>
      <c r="G40" s="7" t="s">
        <v>29</v>
      </c>
    </row>
    <row r="41" spans="1:7" ht="20.100000000000001" customHeight="1" x14ac:dyDescent="0.2">
      <c r="A41" s="35" t="s">
        <v>5</v>
      </c>
      <c r="B41" s="35" t="s">
        <v>46</v>
      </c>
      <c r="C41" s="35"/>
      <c r="D41" s="35"/>
      <c r="E41" s="35"/>
      <c r="F41" s="35"/>
      <c r="G41" s="35"/>
    </row>
    <row r="42" spans="1:7" ht="25.5" customHeight="1" x14ac:dyDescent="0.2">
      <c r="A42" s="35"/>
      <c r="B42" s="24" t="s">
        <v>2</v>
      </c>
      <c r="C42" s="24" t="s">
        <v>3</v>
      </c>
      <c r="D42" s="24" t="s">
        <v>28</v>
      </c>
      <c r="E42" s="24" t="s">
        <v>4</v>
      </c>
      <c r="F42" s="24" t="s">
        <v>32</v>
      </c>
      <c r="G42" s="11" t="s">
        <v>54</v>
      </c>
    </row>
    <row r="43" spans="1:7" ht="17.45" customHeight="1" x14ac:dyDescent="0.2">
      <c r="A43" s="27" t="s">
        <v>2</v>
      </c>
      <c r="B43" s="21">
        <f t="shared" ref="B43:E43" si="3">SUM(B44:B75)</f>
        <v>170042</v>
      </c>
      <c r="C43" s="21">
        <f t="shared" si="3"/>
        <v>130642</v>
      </c>
      <c r="D43" s="21">
        <f t="shared" si="3"/>
        <v>35992</v>
      </c>
      <c r="E43" s="21">
        <f t="shared" si="3"/>
        <v>3408</v>
      </c>
      <c r="F43" s="21">
        <f>SUM(F44:F75)</f>
        <v>1862532</v>
      </c>
      <c r="G43" s="12">
        <f t="shared" ref="G43:G49" si="4">B43/F43*1000</f>
        <v>91.296149542665574</v>
      </c>
    </row>
    <row r="44" spans="1:7" ht="17.45" customHeight="1" x14ac:dyDescent="0.2">
      <c r="A44" s="28" t="s">
        <v>14</v>
      </c>
      <c r="B44" s="22">
        <f>SUM(C44:E44)</f>
        <v>1214</v>
      </c>
      <c r="C44" s="22">
        <v>1000</v>
      </c>
      <c r="D44" s="22">
        <v>209</v>
      </c>
      <c r="E44" s="22">
        <v>5</v>
      </c>
      <c r="F44" s="22">
        <v>58516</v>
      </c>
      <c r="G44" s="17">
        <f t="shared" si="4"/>
        <v>20.74646250598127</v>
      </c>
    </row>
    <row r="45" spans="1:7" ht="17.45" customHeight="1" x14ac:dyDescent="0.2">
      <c r="A45" s="28" t="s">
        <v>42</v>
      </c>
      <c r="B45" s="22">
        <f t="shared" ref="B45:B75" si="5">SUM(C45:E45)</f>
        <v>2937</v>
      </c>
      <c r="C45" s="22">
        <v>2111</v>
      </c>
      <c r="D45" s="22">
        <v>815</v>
      </c>
      <c r="E45" s="22">
        <v>11</v>
      </c>
      <c r="F45" s="22">
        <v>69340</v>
      </c>
      <c r="G45" s="17">
        <f t="shared" si="4"/>
        <v>42.356504182290166</v>
      </c>
    </row>
    <row r="46" spans="1:7" ht="17.45" customHeight="1" x14ac:dyDescent="0.2">
      <c r="A46" s="28" t="s">
        <v>21</v>
      </c>
      <c r="B46" s="22">
        <f t="shared" si="5"/>
        <v>2995</v>
      </c>
      <c r="C46" s="22">
        <v>2059</v>
      </c>
      <c r="D46" s="22">
        <v>931</v>
      </c>
      <c r="E46" s="22">
        <v>5</v>
      </c>
      <c r="F46" s="22">
        <v>49175</v>
      </c>
      <c r="G46" s="17">
        <f t="shared" si="4"/>
        <v>60.904931367564821</v>
      </c>
    </row>
    <row r="47" spans="1:7" ht="17.45" customHeight="1" x14ac:dyDescent="0.2">
      <c r="A47" s="28" t="s">
        <v>17</v>
      </c>
      <c r="B47" s="22">
        <f t="shared" si="5"/>
        <v>68</v>
      </c>
      <c r="C47" s="22">
        <v>67</v>
      </c>
      <c r="D47" s="22">
        <v>1</v>
      </c>
      <c r="E47" s="22" t="s">
        <v>44</v>
      </c>
      <c r="F47" s="22">
        <v>29241</v>
      </c>
      <c r="G47" s="17">
        <f t="shared" si="4"/>
        <v>2.3255018638213465</v>
      </c>
    </row>
    <row r="48" spans="1:7" ht="17.45" customHeight="1" x14ac:dyDescent="0.2">
      <c r="A48" s="28" t="s">
        <v>26</v>
      </c>
      <c r="B48" s="22">
        <f t="shared" si="5"/>
        <v>1932</v>
      </c>
      <c r="C48" s="22">
        <v>979</v>
      </c>
      <c r="D48" s="22">
        <v>470</v>
      </c>
      <c r="E48" s="22">
        <v>483</v>
      </c>
      <c r="F48" s="22">
        <v>104137</v>
      </c>
      <c r="G48" s="17">
        <f t="shared" si="4"/>
        <v>18.552483747371248</v>
      </c>
    </row>
    <row r="49" spans="1:7" ht="17.45" customHeight="1" x14ac:dyDescent="0.2">
      <c r="A49" s="28" t="s">
        <v>8</v>
      </c>
      <c r="B49" s="22">
        <f t="shared" si="5"/>
        <v>7908</v>
      </c>
      <c r="C49" s="22">
        <v>6330</v>
      </c>
      <c r="D49" s="22">
        <v>1422</v>
      </c>
      <c r="E49" s="22">
        <v>156</v>
      </c>
      <c r="F49" s="22">
        <v>106541</v>
      </c>
      <c r="G49" s="17">
        <f t="shared" si="4"/>
        <v>74.224946264818243</v>
      </c>
    </row>
    <row r="50" spans="1:7" ht="17.45" customHeight="1" x14ac:dyDescent="0.2">
      <c r="A50" s="28" t="s">
        <v>23</v>
      </c>
      <c r="B50" s="22">
        <f t="shared" si="5"/>
        <v>28</v>
      </c>
      <c r="C50" s="22">
        <v>14</v>
      </c>
      <c r="D50" s="22">
        <v>14</v>
      </c>
      <c r="E50" s="22" t="s">
        <v>44</v>
      </c>
      <c r="F50" s="22">
        <v>27345</v>
      </c>
      <c r="G50" s="17" t="s">
        <v>44</v>
      </c>
    </row>
    <row r="51" spans="1:7" ht="17.45" customHeight="1" x14ac:dyDescent="0.2">
      <c r="A51" s="28" t="s">
        <v>19</v>
      </c>
      <c r="B51" s="22">
        <f t="shared" si="5"/>
        <v>19820</v>
      </c>
      <c r="C51" s="22">
        <v>13877</v>
      </c>
      <c r="D51" s="22">
        <v>5232</v>
      </c>
      <c r="E51" s="22">
        <v>711</v>
      </c>
      <c r="F51" s="22">
        <v>154486</v>
      </c>
      <c r="G51" s="17">
        <f>B51/F51*1000</f>
        <v>128.29641520914518</v>
      </c>
    </row>
    <row r="52" spans="1:7" ht="17.45" customHeight="1" x14ac:dyDescent="0.2">
      <c r="A52" s="28" t="s">
        <v>33</v>
      </c>
      <c r="B52" s="22">
        <f t="shared" si="5"/>
        <v>4644</v>
      </c>
      <c r="C52" s="22">
        <v>3522</v>
      </c>
      <c r="D52" s="22">
        <v>1122</v>
      </c>
      <c r="E52" s="22" t="s">
        <v>44</v>
      </c>
      <c r="F52" s="22">
        <v>71531</v>
      </c>
      <c r="G52" s="17">
        <f>B52/F52*1000</f>
        <v>64.922900560596105</v>
      </c>
    </row>
    <row r="53" spans="1:7" ht="17.45" customHeight="1" x14ac:dyDescent="0.2">
      <c r="A53" s="28" t="s">
        <v>34</v>
      </c>
      <c r="B53" s="22">
        <f t="shared" si="5"/>
        <v>0</v>
      </c>
      <c r="C53" s="22" t="s">
        <v>44</v>
      </c>
      <c r="D53" s="22" t="s">
        <v>44</v>
      </c>
      <c r="E53" s="22" t="s">
        <v>44</v>
      </c>
      <c r="F53" s="22">
        <v>52720</v>
      </c>
      <c r="G53" s="17" t="s">
        <v>44</v>
      </c>
    </row>
    <row r="54" spans="1:7" ht="17.45" customHeight="1" x14ac:dyDescent="0.2">
      <c r="A54" s="28" t="s">
        <v>12</v>
      </c>
      <c r="B54" s="22">
        <f t="shared" si="5"/>
        <v>0</v>
      </c>
      <c r="C54" s="22" t="s">
        <v>44</v>
      </c>
      <c r="D54" s="22" t="s">
        <v>44</v>
      </c>
      <c r="E54" s="22" t="s">
        <v>44</v>
      </c>
      <c r="F54" s="22">
        <v>34490</v>
      </c>
      <c r="G54" s="17">
        <f t="shared" ref="G54:G65" si="6">B54/F54*1000</f>
        <v>0</v>
      </c>
    </row>
    <row r="55" spans="1:7" ht="17.45" customHeight="1" x14ac:dyDescent="0.2">
      <c r="A55" s="28" t="s">
        <v>15</v>
      </c>
      <c r="B55" s="22">
        <f t="shared" si="5"/>
        <v>1323</v>
      </c>
      <c r="C55" s="22">
        <v>979</v>
      </c>
      <c r="D55" s="22">
        <v>331</v>
      </c>
      <c r="E55" s="22">
        <v>13</v>
      </c>
      <c r="F55" s="22">
        <v>84316</v>
      </c>
      <c r="G55" s="17">
        <f t="shared" si="6"/>
        <v>15.690972057497984</v>
      </c>
    </row>
    <row r="56" spans="1:7" ht="17.45" customHeight="1" x14ac:dyDescent="0.2">
      <c r="A56" s="28" t="s">
        <v>13</v>
      </c>
      <c r="B56" s="22">
        <f t="shared" si="5"/>
        <v>20</v>
      </c>
      <c r="C56" s="22">
        <v>11</v>
      </c>
      <c r="D56" s="22">
        <v>9</v>
      </c>
      <c r="E56" s="22" t="s">
        <v>44</v>
      </c>
      <c r="F56" s="22">
        <v>28074</v>
      </c>
      <c r="G56" s="17">
        <f t="shared" si="6"/>
        <v>0.71240293510009267</v>
      </c>
    </row>
    <row r="57" spans="1:7" ht="17.45" customHeight="1" x14ac:dyDescent="0.2">
      <c r="A57" s="29" t="s">
        <v>51</v>
      </c>
      <c r="B57" s="22">
        <f t="shared" si="5"/>
        <v>58</v>
      </c>
      <c r="C57" s="22">
        <v>44</v>
      </c>
      <c r="D57" s="22">
        <v>14</v>
      </c>
      <c r="E57" s="22" t="s">
        <v>44</v>
      </c>
      <c r="F57" s="22">
        <v>21362</v>
      </c>
      <c r="G57" s="17">
        <f t="shared" si="6"/>
        <v>2.7151015822488529</v>
      </c>
    </row>
    <row r="58" spans="1:7" ht="17.45" customHeight="1" x14ac:dyDescent="0.2">
      <c r="A58" s="28" t="s">
        <v>11</v>
      </c>
      <c r="B58" s="22">
        <f t="shared" si="5"/>
        <v>2014</v>
      </c>
      <c r="C58" s="22">
        <v>1577</v>
      </c>
      <c r="D58" s="22">
        <v>434</v>
      </c>
      <c r="E58" s="22">
        <v>3</v>
      </c>
      <c r="F58" s="22">
        <v>27342</v>
      </c>
      <c r="G58" s="17">
        <f t="shared" si="6"/>
        <v>73.659571355423893</v>
      </c>
    </row>
    <row r="59" spans="1:7" ht="17.45" customHeight="1" x14ac:dyDescent="0.2">
      <c r="A59" s="28" t="s">
        <v>18</v>
      </c>
      <c r="B59" s="22">
        <f t="shared" si="5"/>
        <v>15</v>
      </c>
      <c r="C59" s="22">
        <v>8</v>
      </c>
      <c r="D59" s="22">
        <v>7</v>
      </c>
      <c r="E59" s="22" t="s">
        <v>44</v>
      </c>
      <c r="F59" s="22">
        <v>28648</v>
      </c>
      <c r="G59" s="17">
        <f t="shared" si="6"/>
        <v>0.52359676068137384</v>
      </c>
    </row>
    <row r="60" spans="1:7" ht="17.45" customHeight="1" x14ac:dyDescent="0.2">
      <c r="A60" s="28" t="s">
        <v>36</v>
      </c>
      <c r="B60" s="22">
        <f t="shared" si="5"/>
        <v>900</v>
      </c>
      <c r="C60" s="22">
        <v>755</v>
      </c>
      <c r="D60" s="22">
        <v>145</v>
      </c>
      <c r="E60" s="22" t="s">
        <v>44</v>
      </c>
      <c r="F60" s="22">
        <v>15787</v>
      </c>
      <c r="G60" s="17">
        <f t="shared" si="6"/>
        <v>57.008931399252546</v>
      </c>
    </row>
    <row r="61" spans="1:7" ht="17.45" customHeight="1" x14ac:dyDescent="0.2">
      <c r="A61" s="28" t="s">
        <v>22</v>
      </c>
      <c r="B61" s="22">
        <f t="shared" si="5"/>
        <v>1798</v>
      </c>
      <c r="C61" s="22">
        <v>1293</v>
      </c>
      <c r="D61" s="22">
        <v>502</v>
      </c>
      <c r="E61" s="22">
        <v>3</v>
      </c>
      <c r="F61" s="22">
        <v>38316</v>
      </c>
      <c r="G61" s="17">
        <f t="shared" si="6"/>
        <v>46.925566343042071</v>
      </c>
    </row>
    <row r="62" spans="1:7" ht="17.45" customHeight="1" x14ac:dyDescent="0.2">
      <c r="A62" s="28" t="s">
        <v>27</v>
      </c>
      <c r="B62" s="22">
        <f t="shared" si="5"/>
        <v>5118</v>
      </c>
      <c r="C62" s="22">
        <v>4073</v>
      </c>
      <c r="D62" s="22">
        <v>1041</v>
      </c>
      <c r="E62" s="22">
        <v>4</v>
      </c>
      <c r="F62" s="22">
        <v>49717</v>
      </c>
      <c r="G62" s="17">
        <f t="shared" si="6"/>
        <v>102.94265542973228</v>
      </c>
    </row>
    <row r="63" spans="1:7" ht="17.45" customHeight="1" x14ac:dyDescent="0.2">
      <c r="A63" s="28" t="s">
        <v>16</v>
      </c>
      <c r="B63" s="22">
        <f t="shared" si="5"/>
        <v>3869</v>
      </c>
      <c r="C63" s="22">
        <v>2782</v>
      </c>
      <c r="D63" s="22">
        <v>737</v>
      </c>
      <c r="E63" s="22">
        <v>350</v>
      </c>
      <c r="F63" s="22">
        <v>99557</v>
      </c>
      <c r="G63" s="17">
        <f t="shared" si="6"/>
        <v>38.862159365991339</v>
      </c>
    </row>
    <row r="64" spans="1:7" ht="17.45" customHeight="1" x14ac:dyDescent="0.2">
      <c r="A64" s="28" t="s">
        <v>9</v>
      </c>
      <c r="B64" s="22">
        <f t="shared" si="5"/>
        <v>28624</v>
      </c>
      <c r="C64" s="22">
        <v>22360</v>
      </c>
      <c r="D64" s="22">
        <v>5717</v>
      </c>
      <c r="E64" s="22">
        <v>547</v>
      </c>
      <c r="F64" s="22">
        <v>109676</v>
      </c>
      <c r="G64" s="17">
        <f t="shared" si="6"/>
        <v>260.98690688938325</v>
      </c>
    </row>
    <row r="65" spans="1:7" ht="17.45" customHeight="1" x14ac:dyDescent="0.2">
      <c r="A65" s="28" t="s">
        <v>37</v>
      </c>
      <c r="B65" s="22">
        <f t="shared" si="5"/>
        <v>212</v>
      </c>
      <c r="C65" s="22">
        <v>159</v>
      </c>
      <c r="D65" s="22">
        <v>53</v>
      </c>
      <c r="E65" s="22" t="s">
        <v>44</v>
      </c>
      <c r="F65" s="22">
        <v>25467</v>
      </c>
      <c r="G65" s="17">
        <f t="shared" si="6"/>
        <v>8.3244983704401783</v>
      </c>
    </row>
    <row r="66" spans="1:7" ht="17.45" customHeight="1" x14ac:dyDescent="0.2">
      <c r="A66" s="28" t="s">
        <v>39</v>
      </c>
      <c r="B66" s="22">
        <f t="shared" si="5"/>
        <v>0</v>
      </c>
      <c r="C66" s="22" t="s">
        <v>44</v>
      </c>
      <c r="D66" s="22" t="s">
        <v>44</v>
      </c>
      <c r="E66" s="22" t="s">
        <v>44</v>
      </c>
      <c r="F66" s="22">
        <v>17670</v>
      </c>
      <c r="G66" s="17" t="s">
        <v>44</v>
      </c>
    </row>
    <row r="67" spans="1:7" ht="17.45" customHeight="1" x14ac:dyDescent="0.2">
      <c r="A67" s="28" t="s">
        <v>7</v>
      </c>
      <c r="B67" s="22">
        <f t="shared" si="5"/>
        <v>5419</v>
      </c>
      <c r="C67" s="22">
        <v>4826</v>
      </c>
      <c r="D67" s="22">
        <v>579</v>
      </c>
      <c r="E67" s="22">
        <v>14</v>
      </c>
      <c r="F67" s="22">
        <v>49585</v>
      </c>
      <c r="G67" s="17">
        <f>B67/F67*1000</f>
        <v>109.2870827871332</v>
      </c>
    </row>
    <row r="68" spans="1:7" ht="17.45" customHeight="1" x14ac:dyDescent="0.2">
      <c r="A68" s="28" t="s">
        <v>38</v>
      </c>
      <c r="B68" s="22">
        <f t="shared" si="5"/>
        <v>0</v>
      </c>
      <c r="C68" s="22" t="s">
        <v>44</v>
      </c>
      <c r="D68" s="22" t="s">
        <v>44</v>
      </c>
      <c r="E68" s="22" t="s">
        <v>44</v>
      </c>
      <c r="F68" s="22">
        <v>12026</v>
      </c>
      <c r="G68" s="17">
        <v>0</v>
      </c>
    </row>
    <row r="69" spans="1:7" ht="17.45" customHeight="1" x14ac:dyDescent="0.2">
      <c r="A69" s="28" t="s">
        <v>6</v>
      </c>
      <c r="B69" s="22">
        <f t="shared" si="5"/>
        <v>27302</v>
      </c>
      <c r="C69" s="22">
        <v>21603</v>
      </c>
      <c r="D69" s="22">
        <v>5594</v>
      </c>
      <c r="E69" s="22">
        <v>105</v>
      </c>
      <c r="F69" s="22">
        <v>84501</v>
      </c>
      <c r="G69" s="17">
        <f>B69/F69*1000</f>
        <v>323.09676808558481</v>
      </c>
    </row>
    <row r="70" spans="1:7" ht="17.45" customHeight="1" x14ac:dyDescent="0.2">
      <c r="A70" s="28" t="s">
        <v>40</v>
      </c>
      <c r="B70" s="22">
        <f t="shared" si="5"/>
        <v>14</v>
      </c>
      <c r="C70" s="22">
        <v>7</v>
      </c>
      <c r="D70" s="22">
        <v>7</v>
      </c>
      <c r="E70" s="22" t="s">
        <v>44</v>
      </c>
      <c r="F70" s="22">
        <v>24306</v>
      </c>
      <c r="G70" s="17" t="s">
        <v>44</v>
      </c>
    </row>
    <row r="71" spans="1:7" ht="17.45" customHeight="1" x14ac:dyDescent="0.2">
      <c r="A71" s="28" t="s">
        <v>25</v>
      </c>
      <c r="B71" s="22">
        <f t="shared" si="5"/>
        <v>12959</v>
      </c>
      <c r="C71" s="22">
        <v>10136</v>
      </c>
      <c r="D71" s="22">
        <v>2782</v>
      </c>
      <c r="E71" s="22">
        <v>41</v>
      </c>
      <c r="F71" s="22">
        <v>105519</v>
      </c>
      <c r="G71" s="17">
        <f>B71/F71*1000</f>
        <v>122.81200542082468</v>
      </c>
    </row>
    <row r="72" spans="1:7" ht="17.45" customHeight="1" x14ac:dyDescent="0.2">
      <c r="A72" s="28" t="s">
        <v>10</v>
      </c>
      <c r="B72" s="22">
        <f t="shared" si="5"/>
        <v>9398</v>
      </c>
      <c r="C72" s="22">
        <v>8121</v>
      </c>
      <c r="D72" s="22">
        <v>837</v>
      </c>
      <c r="E72" s="22">
        <v>440</v>
      </c>
      <c r="F72" s="22">
        <v>87956</v>
      </c>
      <c r="G72" s="17">
        <f>B72/F72*1000</f>
        <v>106.84887898494702</v>
      </c>
    </row>
    <row r="73" spans="1:7" ht="17.45" customHeight="1" x14ac:dyDescent="0.2">
      <c r="A73" s="28" t="s">
        <v>24</v>
      </c>
      <c r="B73" s="22">
        <f t="shared" si="5"/>
        <v>29309</v>
      </c>
      <c r="C73" s="22">
        <v>21867</v>
      </c>
      <c r="D73" s="22">
        <v>6925</v>
      </c>
      <c r="E73" s="22">
        <v>517</v>
      </c>
      <c r="F73" s="22">
        <v>175764</v>
      </c>
      <c r="G73" s="17">
        <f>B73/F73*1000</f>
        <v>166.75200837486631</v>
      </c>
    </row>
    <row r="74" spans="1:7" ht="17.45" customHeight="1" x14ac:dyDescent="0.2">
      <c r="A74" s="28" t="s">
        <v>20</v>
      </c>
      <c r="B74" s="22">
        <f t="shared" si="5"/>
        <v>144</v>
      </c>
      <c r="C74" s="22">
        <v>82</v>
      </c>
      <c r="D74" s="22">
        <v>62</v>
      </c>
      <c r="E74" s="22" t="s">
        <v>44</v>
      </c>
      <c r="F74" s="22">
        <v>19421</v>
      </c>
      <c r="G74" s="17">
        <f>B74/F74*1000</f>
        <v>7.414654240255393</v>
      </c>
    </row>
    <row r="75" spans="1:7" ht="17.45" customHeight="1" x14ac:dyDescent="0.2">
      <c r="A75" s="28" t="s">
        <v>30</v>
      </c>
      <c r="B75" s="22">
        <f t="shared" si="5"/>
        <v>0</v>
      </c>
      <c r="C75" s="22" t="s">
        <v>44</v>
      </c>
      <c r="D75" s="22" t="s">
        <v>44</v>
      </c>
      <c r="E75" s="22" t="s">
        <v>44</v>
      </c>
      <c r="F75" s="22" t="s">
        <v>44</v>
      </c>
      <c r="G75" s="16" t="s">
        <v>44</v>
      </c>
    </row>
    <row r="76" spans="1:7" x14ac:dyDescent="0.2">
      <c r="A76" s="8"/>
      <c r="G76" s="25" t="s">
        <v>49</v>
      </c>
    </row>
    <row r="77" spans="1:7" ht="60" customHeight="1" x14ac:dyDescent="0.2">
      <c r="A77" s="36" t="s">
        <v>53</v>
      </c>
      <c r="B77" s="36"/>
      <c r="C77" s="36"/>
      <c r="D77" s="36"/>
      <c r="E77" s="36"/>
      <c r="F77" s="36"/>
      <c r="G77" s="36"/>
    </row>
    <row r="78" spans="1:7" s="10" customFormat="1" ht="12" x14ac:dyDescent="0.2">
      <c r="A78" s="10" t="s">
        <v>48</v>
      </c>
      <c r="B78" s="37"/>
      <c r="C78" s="37"/>
      <c r="D78" s="37"/>
      <c r="E78" s="37"/>
      <c r="F78" s="37"/>
      <c r="G78" s="7" t="s">
        <v>29</v>
      </c>
    </row>
    <row r="79" spans="1:7" ht="20.100000000000001" customHeight="1" x14ac:dyDescent="0.2">
      <c r="A79" s="35" t="s">
        <v>5</v>
      </c>
      <c r="B79" s="35" t="s">
        <v>47</v>
      </c>
      <c r="C79" s="35"/>
      <c r="D79" s="35"/>
      <c r="E79" s="35"/>
      <c r="F79" s="35"/>
      <c r="G79" s="35"/>
    </row>
    <row r="80" spans="1:7" ht="25.5" customHeight="1" x14ac:dyDescent="0.2">
      <c r="A80" s="35"/>
      <c r="B80" s="24" t="s">
        <v>2</v>
      </c>
      <c r="C80" s="24" t="s">
        <v>3</v>
      </c>
      <c r="D80" s="24" t="s">
        <v>28</v>
      </c>
      <c r="E80" s="24" t="s">
        <v>4</v>
      </c>
      <c r="F80" s="24" t="s">
        <v>32</v>
      </c>
      <c r="G80" s="11" t="s">
        <v>54</v>
      </c>
    </row>
    <row r="81" spans="1:7" ht="17.45" customHeight="1" x14ac:dyDescent="0.2">
      <c r="A81" s="27" t="s">
        <v>2</v>
      </c>
      <c r="B81" s="21">
        <f>SUM(B82:B113)</f>
        <v>184024</v>
      </c>
      <c r="C81" s="21">
        <f>SUM(C82:C113)</f>
        <v>146455</v>
      </c>
      <c r="D81" s="21">
        <f>SUM(D82:D113)</f>
        <v>34833</v>
      </c>
      <c r="E81" s="21">
        <f>SUM(E82:E113)</f>
        <v>2736</v>
      </c>
      <c r="F81" s="21">
        <f>SUM(F82:F113)</f>
        <v>1830984</v>
      </c>
      <c r="G81" s="12">
        <f t="shared" ref="G81:G90" si="7">B81/F81*1000</f>
        <v>100.50552052885224</v>
      </c>
    </row>
    <row r="82" spans="1:7" ht="17.45" customHeight="1" x14ac:dyDescent="0.2">
      <c r="A82" s="28" t="s">
        <v>14</v>
      </c>
      <c r="B82" s="22">
        <f t="shared" ref="B82:B113" si="8">SUM(C82:E82)</f>
        <v>782</v>
      </c>
      <c r="C82" s="22">
        <v>725</v>
      </c>
      <c r="D82" s="22">
        <v>50</v>
      </c>
      <c r="E82" s="22">
        <v>7</v>
      </c>
      <c r="F82" s="22">
        <v>58513</v>
      </c>
      <c r="G82" s="17">
        <f t="shared" si="7"/>
        <v>13.364551467195325</v>
      </c>
    </row>
    <row r="83" spans="1:7" ht="17.45" customHeight="1" x14ac:dyDescent="0.2">
      <c r="A83" s="28" t="s">
        <v>42</v>
      </c>
      <c r="B83" s="22">
        <f t="shared" si="8"/>
        <v>2174</v>
      </c>
      <c r="C83" s="22">
        <v>1631</v>
      </c>
      <c r="D83" s="22">
        <v>534</v>
      </c>
      <c r="E83" s="22">
        <v>9</v>
      </c>
      <c r="F83" s="22">
        <v>69508</v>
      </c>
      <c r="G83" s="17">
        <f t="shared" si="7"/>
        <v>31.276975312194281</v>
      </c>
    </row>
    <row r="84" spans="1:7" ht="17.45" customHeight="1" x14ac:dyDescent="0.2">
      <c r="A84" s="28" t="s">
        <v>21</v>
      </c>
      <c r="B84" s="22">
        <f t="shared" si="8"/>
        <v>4048</v>
      </c>
      <c r="C84" s="22">
        <v>2931</v>
      </c>
      <c r="D84" s="22">
        <v>1096</v>
      </c>
      <c r="E84" s="22">
        <v>21</v>
      </c>
      <c r="F84" s="22">
        <v>49752</v>
      </c>
      <c r="G84" s="17">
        <f t="shared" si="7"/>
        <v>81.363563273838238</v>
      </c>
    </row>
    <row r="85" spans="1:7" ht="17.45" customHeight="1" x14ac:dyDescent="0.2">
      <c r="A85" s="28" t="s">
        <v>17</v>
      </c>
      <c r="B85" s="22">
        <f t="shared" si="8"/>
        <v>137</v>
      </c>
      <c r="C85" s="22">
        <v>137</v>
      </c>
      <c r="D85" s="22" t="s">
        <v>44</v>
      </c>
      <c r="E85" s="22" t="s">
        <v>44</v>
      </c>
      <c r="F85" s="22">
        <v>29241</v>
      </c>
      <c r="G85" s="17">
        <f t="shared" si="7"/>
        <v>4.6852022844635952</v>
      </c>
    </row>
    <row r="86" spans="1:7" ht="17.45" customHeight="1" x14ac:dyDescent="0.2">
      <c r="A86" s="28" t="s">
        <v>26</v>
      </c>
      <c r="B86" s="22">
        <f t="shared" si="8"/>
        <v>3564</v>
      </c>
      <c r="C86" s="22">
        <v>2664</v>
      </c>
      <c r="D86" s="22">
        <v>563</v>
      </c>
      <c r="E86" s="22">
        <v>337</v>
      </c>
      <c r="F86" s="22">
        <v>103862</v>
      </c>
      <c r="G86" s="17">
        <f t="shared" si="7"/>
        <v>34.314763821224318</v>
      </c>
    </row>
    <row r="87" spans="1:7" ht="17.45" customHeight="1" x14ac:dyDescent="0.2">
      <c r="A87" s="28" t="s">
        <v>8</v>
      </c>
      <c r="B87" s="22">
        <f t="shared" si="8"/>
        <v>7224</v>
      </c>
      <c r="C87" s="22">
        <v>5662</v>
      </c>
      <c r="D87" s="22">
        <v>1459</v>
      </c>
      <c r="E87" s="22">
        <v>103</v>
      </c>
      <c r="F87" s="22">
        <v>93648</v>
      </c>
      <c r="G87" s="17">
        <f t="shared" si="7"/>
        <v>77.139928241927208</v>
      </c>
    </row>
    <row r="88" spans="1:7" ht="17.45" customHeight="1" x14ac:dyDescent="0.2">
      <c r="A88" s="28" t="s">
        <v>23</v>
      </c>
      <c r="B88" s="22">
        <f t="shared" si="8"/>
        <v>0</v>
      </c>
      <c r="C88" s="22" t="s">
        <v>44</v>
      </c>
      <c r="D88" s="22" t="s">
        <v>44</v>
      </c>
      <c r="E88" s="22" t="s">
        <v>44</v>
      </c>
      <c r="F88" s="22">
        <v>27160</v>
      </c>
      <c r="G88" s="17">
        <f t="shared" si="7"/>
        <v>0</v>
      </c>
    </row>
    <row r="89" spans="1:7" ht="17.45" customHeight="1" x14ac:dyDescent="0.2">
      <c r="A89" s="28" t="s">
        <v>19</v>
      </c>
      <c r="B89" s="22">
        <f t="shared" si="8"/>
        <v>18598</v>
      </c>
      <c r="C89" s="22">
        <v>14133</v>
      </c>
      <c r="D89" s="22">
        <v>3944</v>
      </c>
      <c r="E89" s="22">
        <v>521</v>
      </c>
      <c r="F89" s="22">
        <v>154544</v>
      </c>
      <c r="G89" s="17">
        <f t="shared" si="7"/>
        <v>120.34113262242468</v>
      </c>
    </row>
    <row r="90" spans="1:7" ht="17.45" customHeight="1" x14ac:dyDescent="0.2">
      <c r="A90" s="28" t="s">
        <v>33</v>
      </c>
      <c r="B90" s="22">
        <f t="shared" si="8"/>
        <v>8121</v>
      </c>
      <c r="C90" s="22">
        <v>6755</v>
      </c>
      <c r="D90" s="22">
        <v>1366</v>
      </c>
      <c r="E90" s="22" t="s">
        <v>44</v>
      </c>
      <c r="F90" s="22">
        <v>71425</v>
      </c>
      <c r="G90" s="17">
        <f t="shared" si="7"/>
        <v>113.69968498424922</v>
      </c>
    </row>
    <row r="91" spans="1:7" ht="17.45" customHeight="1" x14ac:dyDescent="0.2">
      <c r="A91" s="28" t="s">
        <v>34</v>
      </c>
      <c r="B91" s="22">
        <f t="shared" si="8"/>
        <v>0</v>
      </c>
      <c r="C91" s="22" t="s">
        <v>44</v>
      </c>
      <c r="D91" s="22" t="s">
        <v>44</v>
      </c>
      <c r="E91" s="22" t="s">
        <v>44</v>
      </c>
      <c r="F91" s="22">
        <v>52730</v>
      </c>
      <c r="G91" s="17" t="s">
        <v>44</v>
      </c>
    </row>
    <row r="92" spans="1:7" ht="17.45" customHeight="1" x14ac:dyDescent="0.2">
      <c r="A92" s="28" t="s">
        <v>12</v>
      </c>
      <c r="B92" s="22">
        <f t="shared" si="8"/>
        <v>0</v>
      </c>
      <c r="C92" s="22" t="s">
        <v>44</v>
      </c>
      <c r="D92" s="22" t="s">
        <v>44</v>
      </c>
      <c r="E92" s="22" t="s">
        <v>44</v>
      </c>
      <c r="F92" s="22">
        <v>34240</v>
      </c>
      <c r="G92" s="17" t="s">
        <v>44</v>
      </c>
    </row>
    <row r="93" spans="1:7" ht="17.45" customHeight="1" x14ac:dyDescent="0.2">
      <c r="A93" s="28" t="s">
        <v>15</v>
      </c>
      <c r="B93" s="22">
        <f t="shared" si="8"/>
        <v>872</v>
      </c>
      <c r="C93" s="22">
        <v>766</v>
      </c>
      <c r="D93" s="22">
        <v>98</v>
      </c>
      <c r="E93" s="22">
        <v>8</v>
      </c>
      <c r="F93" s="22">
        <v>84266</v>
      </c>
      <c r="G93" s="17">
        <f t="shared" ref="G93:G103" si="9">B93/F93*1000</f>
        <v>10.348183134360241</v>
      </c>
    </row>
    <row r="94" spans="1:7" ht="17.45" customHeight="1" x14ac:dyDescent="0.2">
      <c r="A94" s="28" t="s">
        <v>13</v>
      </c>
      <c r="B94" s="22">
        <f t="shared" si="8"/>
        <v>12</v>
      </c>
      <c r="C94" s="22">
        <v>8</v>
      </c>
      <c r="D94" s="22">
        <v>4</v>
      </c>
      <c r="E94" s="22" t="s">
        <v>44</v>
      </c>
      <c r="F94" s="22">
        <v>28831</v>
      </c>
      <c r="G94" s="17">
        <f t="shared" si="9"/>
        <v>0.4162186535326558</v>
      </c>
    </row>
    <row r="95" spans="1:7" ht="17.45" customHeight="1" x14ac:dyDescent="0.2">
      <c r="A95" s="29" t="s">
        <v>51</v>
      </c>
      <c r="B95" s="22">
        <f t="shared" si="8"/>
        <v>735</v>
      </c>
      <c r="C95" s="22">
        <v>545</v>
      </c>
      <c r="D95" s="22">
        <v>190</v>
      </c>
      <c r="E95" s="22" t="s">
        <v>44</v>
      </c>
      <c r="F95" s="22">
        <v>21819</v>
      </c>
      <c r="G95" s="17">
        <f t="shared" si="9"/>
        <v>33.686236766121269</v>
      </c>
    </row>
    <row r="96" spans="1:7" ht="17.45" customHeight="1" x14ac:dyDescent="0.2">
      <c r="A96" s="28" t="s">
        <v>11</v>
      </c>
      <c r="B96" s="22">
        <f t="shared" si="8"/>
        <v>1815</v>
      </c>
      <c r="C96" s="22">
        <v>1420</v>
      </c>
      <c r="D96" s="22">
        <v>395</v>
      </c>
      <c r="E96" s="22" t="s">
        <v>44</v>
      </c>
      <c r="F96" s="22">
        <v>32462</v>
      </c>
      <c r="G96" s="17">
        <f t="shared" si="9"/>
        <v>55.911527324256056</v>
      </c>
    </row>
    <row r="97" spans="1:7" ht="17.45" customHeight="1" x14ac:dyDescent="0.2">
      <c r="A97" s="28" t="s">
        <v>18</v>
      </c>
      <c r="B97" s="22">
        <f t="shared" si="8"/>
        <v>0</v>
      </c>
      <c r="C97" s="22" t="s">
        <v>44</v>
      </c>
      <c r="D97" s="22" t="s">
        <v>44</v>
      </c>
      <c r="E97" s="22" t="s">
        <v>44</v>
      </c>
      <c r="F97" s="22">
        <v>28648</v>
      </c>
      <c r="G97" s="17">
        <f t="shared" si="9"/>
        <v>0</v>
      </c>
    </row>
    <row r="98" spans="1:7" ht="17.45" customHeight="1" x14ac:dyDescent="0.2">
      <c r="A98" s="28" t="s">
        <v>36</v>
      </c>
      <c r="B98" s="22">
        <f t="shared" si="8"/>
        <v>941</v>
      </c>
      <c r="C98" s="22">
        <v>796</v>
      </c>
      <c r="D98" s="22">
        <v>145</v>
      </c>
      <c r="E98" s="22" t="s">
        <v>44</v>
      </c>
      <c r="F98" s="22">
        <v>16179</v>
      </c>
      <c r="G98" s="17">
        <f t="shared" si="9"/>
        <v>58.161814698065399</v>
      </c>
    </row>
    <row r="99" spans="1:7" ht="17.45" customHeight="1" x14ac:dyDescent="0.2">
      <c r="A99" s="28" t="s">
        <v>22</v>
      </c>
      <c r="B99" s="22">
        <f t="shared" si="8"/>
        <v>2006</v>
      </c>
      <c r="C99" s="22">
        <v>1539</v>
      </c>
      <c r="D99" s="22">
        <v>459</v>
      </c>
      <c r="E99" s="22">
        <v>8</v>
      </c>
      <c r="F99" s="22">
        <v>40595</v>
      </c>
      <c r="G99" s="17">
        <f t="shared" si="9"/>
        <v>49.414952580367036</v>
      </c>
    </row>
    <row r="100" spans="1:7" ht="17.45" customHeight="1" x14ac:dyDescent="0.2">
      <c r="A100" s="28" t="s">
        <v>27</v>
      </c>
      <c r="B100" s="22">
        <f t="shared" si="8"/>
        <v>6885</v>
      </c>
      <c r="C100" s="22">
        <v>5233</v>
      </c>
      <c r="D100" s="22">
        <v>1645</v>
      </c>
      <c r="E100" s="22">
        <v>7</v>
      </c>
      <c r="F100" s="22">
        <v>49785</v>
      </c>
      <c r="G100" s="17">
        <f t="shared" si="9"/>
        <v>138.29466706839412</v>
      </c>
    </row>
    <row r="101" spans="1:7" ht="17.45" customHeight="1" x14ac:dyDescent="0.2">
      <c r="A101" s="28" t="s">
        <v>16</v>
      </c>
      <c r="B101" s="22">
        <f t="shared" si="8"/>
        <v>4062</v>
      </c>
      <c r="C101" s="22">
        <v>3225</v>
      </c>
      <c r="D101" s="22">
        <v>586</v>
      </c>
      <c r="E101" s="22">
        <v>251</v>
      </c>
      <c r="F101" s="22">
        <v>99557</v>
      </c>
      <c r="G101" s="17">
        <f t="shared" si="9"/>
        <v>40.800747310585898</v>
      </c>
    </row>
    <row r="102" spans="1:7" ht="17.45" customHeight="1" x14ac:dyDescent="0.2">
      <c r="A102" s="28" t="s">
        <v>9</v>
      </c>
      <c r="B102" s="22">
        <f t="shared" si="8"/>
        <v>29086</v>
      </c>
      <c r="C102" s="22">
        <v>22035</v>
      </c>
      <c r="D102" s="22">
        <v>6287</v>
      </c>
      <c r="E102" s="22">
        <v>764</v>
      </c>
      <c r="F102" s="22">
        <v>110140</v>
      </c>
      <c r="G102" s="17">
        <f t="shared" si="9"/>
        <v>264.08207735609221</v>
      </c>
    </row>
    <row r="103" spans="1:7" ht="17.45" customHeight="1" x14ac:dyDescent="0.2">
      <c r="A103" s="28" t="s">
        <v>37</v>
      </c>
      <c r="B103" s="22">
        <f t="shared" si="8"/>
        <v>322</v>
      </c>
      <c r="C103" s="22">
        <v>284</v>
      </c>
      <c r="D103" s="22">
        <v>38</v>
      </c>
      <c r="E103" s="22" t="s">
        <v>44</v>
      </c>
      <c r="F103" s="22">
        <v>25637</v>
      </c>
      <c r="G103" s="17">
        <f t="shared" si="9"/>
        <v>12.559971915590747</v>
      </c>
    </row>
    <row r="104" spans="1:7" ht="17.45" customHeight="1" x14ac:dyDescent="0.2">
      <c r="A104" s="28" t="s">
        <v>39</v>
      </c>
      <c r="B104" s="22">
        <f t="shared" si="8"/>
        <v>0</v>
      </c>
      <c r="C104" s="22" t="s">
        <v>44</v>
      </c>
      <c r="D104" s="22" t="s">
        <v>44</v>
      </c>
      <c r="E104" s="22" t="s">
        <v>44</v>
      </c>
      <c r="F104" s="22">
        <v>17792</v>
      </c>
      <c r="G104" s="17" t="s">
        <v>44</v>
      </c>
    </row>
    <row r="105" spans="1:7" ht="17.45" customHeight="1" x14ac:dyDescent="0.2">
      <c r="A105" s="28" t="s">
        <v>7</v>
      </c>
      <c r="B105" s="22">
        <f t="shared" si="8"/>
        <v>5471</v>
      </c>
      <c r="C105" s="22">
        <v>5038</v>
      </c>
      <c r="D105" s="22">
        <v>432</v>
      </c>
      <c r="E105" s="22">
        <v>1</v>
      </c>
      <c r="F105" s="22">
        <v>49585</v>
      </c>
      <c r="G105" s="17">
        <f>B105/F105*1000</f>
        <v>110.33578703236866</v>
      </c>
    </row>
    <row r="106" spans="1:7" ht="17.45" customHeight="1" x14ac:dyDescent="0.2">
      <c r="A106" s="28" t="s">
        <v>38</v>
      </c>
      <c r="B106" s="22">
        <f t="shared" si="8"/>
        <v>0</v>
      </c>
      <c r="C106" s="22" t="s">
        <v>44</v>
      </c>
      <c r="D106" s="22" t="s">
        <v>44</v>
      </c>
      <c r="E106" s="22" t="s">
        <v>44</v>
      </c>
      <c r="F106" s="22">
        <v>12157</v>
      </c>
      <c r="G106" s="17" t="s">
        <v>44</v>
      </c>
    </row>
    <row r="107" spans="1:7" ht="17.45" customHeight="1" x14ac:dyDescent="0.2">
      <c r="A107" s="28" t="s">
        <v>6</v>
      </c>
      <c r="B107" s="22">
        <f t="shared" si="8"/>
        <v>29830</v>
      </c>
      <c r="C107" s="22">
        <v>25391</v>
      </c>
      <c r="D107" s="22">
        <v>4412</v>
      </c>
      <c r="E107" s="22">
        <v>27</v>
      </c>
      <c r="F107" s="22">
        <v>84174</v>
      </c>
      <c r="G107" s="17">
        <f t="shared" ref="G107:G112" si="10">B107/F107*1000</f>
        <v>354.38496447834251</v>
      </c>
    </row>
    <row r="108" spans="1:7" ht="17.45" customHeight="1" x14ac:dyDescent="0.2">
      <c r="A108" s="28" t="s">
        <v>40</v>
      </c>
      <c r="B108" s="22">
        <f t="shared" si="8"/>
        <v>0</v>
      </c>
      <c r="C108" s="22" t="s">
        <v>44</v>
      </c>
      <c r="D108" s="22" t="s">
        <v>44</v>
      </c>
      <c r="E108" s="22" t="s">
        <v>44</v>
      </c>
      <c r="F108" s="22">
        <v>24279</v>
      </c>
      <c r="G108" s="17">
        <f t="shared" si="10"/>
        <v>0</v>
      </c>
    </row>
    <row r="109" spans="1:7" ht="17.45" customHeight="1" x14ac:dyDescent="0.2">
      <c r="A109" s="28" t="s">
        <v>25</v>
      </c>
      <c r="B109" s="22">
        <f t="shared" si="8"/>
        <v>18336</v>
      </c>
      <c r="C109" s="22">
        <v>14093</v>
      </c>
      <c r="D109" s="22">
        <v>4153</v>
      </c>
      <c r="E109" s="22">
        <v>90</v>
      </c>
      <c r="F109" s="22">
        <v>81000</v>
      </c>
      <c r="G109" s="17">
        <f t="shared" si="10"/>
        <v>226.37037037037035</v>
      </c>
    </row>
    <row r="110" spans="1:7" ht="17.45" customHeight="1" x14ac:dyDescent="0.2">
      <c r="A110" s="28" t="s">
        <v>10</v>
      </c>
      <c r="B110" s="22">
        <f t="shared" si="8"/>
        <v>7429</v>
      </c>
      <c r="C110" s="22">
        <v>6641</v>
      </c>
      <c r="D110" s="22">
        <v>467</v>
      </c>
      <c r="E110" s="22">
        <v>321</v>
      </c>
      <c r="F110" s="22">
        <v>87956</v>
      </c>
      <c r="G110" s="17">
        <f t="shared" si="10"/>
        <v>84.462685888398738</v>
      </c>
    </row>
    <row r="111" spans="1:7" ht="17.45" customHeight="1" x14ac:dyDescent="0.2">
      <c r="A111" s="28" t="s">
        <v>24</v>
      </c>
      <c r="B111" s="22">
        <f t="shared" si="8"/>
        <v>31489</v>
      </c>
      <c r="C111" s="22">
        <v>24718</v>
      </c>
      <c r="D111" s="22">
        <v>6510</v>
      </c>
      <c r="E111" s="22">
        <v>261</v>
      </c>
      <c r="F111" s="22">
        <v>172078</v>
      </c>
      <c r="G111" s="17">
        <f t="shared" si="10"/>
        <v>182.99259638071109</v>
      </c>
    </row>
    <row r="112" spans="1:7" ht="17.45" customHeight="1" x14ac:dyDescent="0.2">
      <c r="A112" s="28" t="s">
        <v>20</v>
      </c>
      <c r="B112" s="22">
        <f t="shared" si="8"/>
        <v>85</v>
      </c>
      <c r="C112" s="22">
        <v>85</v>
      </c>
      <c r="D112" s="22" t="s">
        <v>44</v>
      </c>
      <c r="E112" s="22" t="s">
        <v>44</v>
      </c>
      <c r="F112" s="22">
        <v>19421</v>
      </c>
      <c r="G112" s="17">
        <f t="shared" si="10"/>
        <v>4.3767056279285308</v>
      </c>
    </row>
    <row r="113" spans="1:9" ht="17.45" customHeight="1" x14ac:dyDescent="0.2">
      <c r="A113" s="28" t="s">
        <v>30</v>
      </c>
      <c r="B113" s="22">
        <f t="shared" si="8"/>
        <v>0</v>
      </c>
      <c r="C113" s="22" t="s">
        <v>44</v>
      </c>
      <c r="D113" s="22" t="s">
        <v>44</v>
      </c>
      <c r="E113" s="22" t="s">
        <v>44</v>
      </c>
      <c r="F113" s="22" t="s">
        <v>44</v>
      </c>
      <c r="G113" s="16" t="s">
        <v>44</v>
      </c>
    </row>
    <row r="114" spans="1:9" x14ac:dyDescent="0.2">
      <c r="B114" s="26" t="s">
        <v>50</v>
      </c>
      <c r="C114" s="10" t="s">
        <v>43</v>
      </c>
      <c r="E114" s="10"/>
    </row>
    <row r="115" spans="1:9" ht="12.75" customHeight="1" x14ac:dyDescent="0.2">
      <c r="B115" s="14"/>
      <c r="C115" s="13" t="s">
        <v>56</v>
      </c>
      <c r="E115" s="10"/>
      <c r="F115" s="10"/>
      <c r="G115" s="10"/>
      <c r="H115" s="10"/>
      <c r="I115" s="10"/>
    </row>
    <row r="116" spans="1:9" x14ac:dyDescent="0.2">
      <c r="C116" s="10"/>
      <c r="D116" s="10"/>
      <c r="E116" s="10"/>
      <c r="F116" s="10"/>
      <c r="G116" s="10"/>
      <c r="H116" s="10"/>
      <c r="I116" s="10"/>
    </row>
  </sheetData>
  <sortState ref="A6:S37">
    <sortCondition ref="A6:A37"/>
  </sortState>
  <mergeCells count="9">
    <mergeCell ref="A79:A80"/>
    <mergeCell ref="B79:G79"/>
    <mergeCell ref="B3:G3"/>
    <mergeCell ref="A3:A4"/>
    <mergeCell ref="A1:G1"/>
    <mergeCell ref="A39:G39"/>
    <mergeCell ref="A41:A42"/>
    <mergeCell ref="B41:G41"/>
    <mergeCell ref="A77:G77"/>
  </mergeCells>
  <phoneticPr fontId="0" type="noConversion"/>
  <printOptions horizontalCentered="1"/>
  <pageMargins left="0.70866141732283505" right="0.70866141732283505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30</vt:lpstr>
      <vt:lpstr>Table 31</vt:lpstr>
      <vt:lpstr>'Table 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Saqib</cp:lastModifiedBy>
  <cp:lastPrinted>2021-08-02T07:05:49Z</cp:lastPrinted>
  <dcterms:created xsi:type="dcterms:W3CDTF">2002-07-23T10:30:14Z</dcterms:created>
  <dcterms:modified xsi:type="dcterms:W3CDTF">2021-08-06T05:50:08Z</dcterms:modified>
</cp:coreProperties>
</file>